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30" activeTab="5"/>
  </bookViews>
  <sheets>
    <sheet name="до 5 тонн" sheetId="1" r:id="rId1"/>
    <sheet name="до 5 тонн оконч" sheetId="2" r:id="rId2"/>
    <sheet name="до 10 тонн оконч" sheetId="3" r:id="rId3"/>
    <sheet name="до 10 тонн" sheetId="4" r:id="rId4"/>
    <sheet name="свыше 10 тонн" sheetId="5" r:id="rId5"/>
    <sheet name="свыше 10 тонн оконч" sheetId="6" r:id="rId6"/>
  </sheets>
  <definedNames/>
  <calcPr fullCalcOnLoad="1" refMode="R1C1"/>
</workbook>
</file>

<file path=xl/sharedStrings.xml><?xml version="1.0" encoding="utf-8"?>
<sst xmlns="http://schemas.openxmlformats.org/spreadsheetml/2006/main" count="699" uniqueCount="158">
  <si>
    <t>Фамилия, Имя, Отчество</t>
  </si>
  <si>
    <t>правильные ответы</t>
  </si>
  <si>
    <t>место</t>
  </si>
  <si>
    <t>баллы</t>
  </si>
  <si>
    <t>ПДД</t>
  </si>
  <si>
    <t>время (сек.)</t>
  </si>
  <si>
    <t>ВСЕГО                     ЗА СМ</t>
  </si>
  <si>
    <t>Стартовый №</t>
  </si>
  <si>
    <t>СКОРОСТНОЕ МАНЕВРИРОВАНИЕ</t>
  </si>
  <si>
    <t>ИТОГОВЫЙ РЕЗУЛЬТАТ</t>
  </si>
  <si>
    <t>МЕСТО</t>
  </si>
  <si>
    <t>бокс</t>
  </si>
  <si>
    <t>колея</t>
  </si>
  <si>
    <t>стоп</t>
  </si>
  <si>
    <t>время 
(мин., сек.)</t>
  </si>
  <si>
    <t>ВСЕГО</t>
  </si>
  <si>
    <t>Главный судья</t>
  </si>
  <si>
    <t xml:space="preserve"> </t>
  </si>
  <si>
    <t>Судья Всероссийской категории</t>
  </si>
  <si>
    <t>Предприятие</t>
  </si>
  <si>
    <t>круг</t>
  </si>
  <si>
    <t>змейка</t>
  </si>
  <si>
    <t>Лучший среди всех Водителей по знанию ПДД</t>
  </si>
  <si>
    <t>Предприятие
(команда)</t>
  </si>
  <si>
    <t>Категория</t>
  </si>
  <si>
    <t>Ответы</t>
  </si>
  <si>
    <t>Место</t>
  </si>
  <si>
    <t>Время</t>
  </si>
  <si>
    <t>Лучший среди всех Водителей по скоростному маневрированию</t>
  </si>
  <si>
    <t>Контрольное время</t>
  </si>
  <si>
    <t>Время Водителя</t>
  </si>
  <si>
    <t>% от Контрольного времени</t>
  </si>
  <si>
    <t>Главный секретарь</t>
  </si>
  <si>
    <t>Омельченко Юрий Иванович</t>
  </si>
  <si>
    <t>Министерство транспорта Российской Федерации</t>
  </si>
  <si>
    <t>Некоммерческое партнерство ОАО "Научно-иследовательского института автомобильного транспорта" - НИИАТ</t>
  </si>
  <si>
    <t>_______________________________________</t>
  </si>
  <si>
    <t>________________________________</t>
  </si>
  <si>
    <t>_________________________________</t>
  </si>
  <si>
    <t>Судья Второй  категории</t>
  </si>
  <si>
    <t xml:space="preserve">Всероссийский конкурс профессионального мастерства
 "ЛУЧШИЙ ВОДИТЕЛЬ ГРУЗОВИКА 2016" 
</t>
  </si>
  <si>
    <t>Республика Татарстан, г. Набережные Челны</t>
  </si>
  <si>
    <t>Шестопров Алексей Алексеевич</t>
  </si>
  <si>
    <t>АО "РНПК", Рязань, Рязанская область</t>
  </si>
  <si>
    <t>Бабкин Сергей Владимирович</t>
  </si>
  <si>
    <t>ООО "Таргин Логистика"ПУ ПТ, Нефтекамск, Республика Башкортостан</t>
  </si>
  <si>
    <t>Федосеев Алексей Геннадьевич</t>
  </si>
  <si>
    <t>Муниципальное унитарное предприятие «Ульяновская городская электросеть», г.Ульяновск, Ульяновская область</t>
  </si>
  <si>
    <t>Комягин Александр Николаевич</t>
  </si>
  <si>
    <t>Управление технологического транспорта и спецтехники ООО "Газпром добыча Астрахань", Астрахань, Астраханская область</t>
  </si>
  <si>
    <t>Овчинников Денис Владимирович</t>
  </si>
  <si>
    <t>АО"Дорэкс", Чебоксары, Чувашская Республика</t>
  </si>
  <si>
    <t>Климов Александр Сергеевич</t>
  </si>
  <si>
    <t>ПАО НЛМК, Липецк, Липецкая область</t>
  </si>
  <si>
    <t>Хабаров Евгений Викторович</t>
  </si>
  <si>
    <t>Булдаков  Алексей Валентинович</t>
  </si>
  <si>
    <t>ООО "Управление автомобильного транспорта", Глазов, Удмуртская Республика</t>
  </si>
  <si>
    <t>Гожимов Александр Сергеевич</t>
  </si>
  <si>
    <t>ООО"Управление автомобильного транспорта", Глазов, Удмуртская Республика</t>
  </si>
  <si>
    <t>Ефремов Александр Демьянович</t>
  </si>
  <si>
    <t>АО "Дорожное предприятие "Ижевское", Ижевск, Удмуртская республика</t>
  </si>
  <si>
    <t>Сургутское УТТ №3 ОАО «Сургутнефтегаз», Сургут, Ханты-мансийский автономный округ</t>
  </si>
  <si>
    <t>Черкасов Олег Анатольевичь</t>
  </si>
  <si>
    <t>ОАО " Сургутнефтегаз ", Сургут, ХМАО ЮГРА</t>
  </si>
  <si>
    <t>Шайкин Александр Алексеевич</t>
  </si>
  <si>
    <t>ИП.Шайкин, Набережные-Челны, Республика Татарстан</t>
  </si>
  <si>
    <t>Ломакин Роман Николаевич</t>
  </si>
  <si>
    <t>700 дорог, Набережные Челны, Республика Татарстан</t>
  </si>
  <si>
    <t>Щерчков Игорь Васильевич</t>
  </si>
  <si>
    <t>Макарцев Александр Александрович</t>
  </si>
  <si>
    <t>Муниципальное предприятие города Красноярска "Специализированное автотранспортное предприятие", Красноярск, Красноярский край</t>
  </si>
  <si>
    <t>Михайлов Наркис Юрьевич</t>
  </si>
  <si>
    <t>ООО "Таргин Логистика", Уфа, Республика Башкортостан</t>
  </si>
  <si>
    <t>Иванов Иван Васильевич</t>
  </si>
  <si>
    <t>Абубакиров Ринат Рахметулович</t>
  </si>
  <si>
    <t>УТТ и СТ ООО "Газпром добыча Оренбург", Оренбург, Оренбургская область</t>
  </si>
  <si>
    <t>Насыров Ильдар Фавилович</t>
  </si>
  <si>
    <t>ООО "Транстерминал", Уфа, Башкортостан</t>
  </si>
  <si>
    <t>Гельман Сергей Викторович</t>
  </si>
  <si>
    <t>ООО "Транстерминал", Уфа, Республика Башкортостан</t>
  </si>
  <si>
    <t>Щепелин Иван Сергеевич</t>
  </si>
  <si>
    <t>Государственное бюджетное профессиональное образовательное учреждение "Пермский колледж транспорта и сервиса", Пермь, Пермский край</t>
  </si>
  <si>
    <t>Авзалов Ильгиз Тамимзарович</t>
  </si>
  <si>
    <t>Ао "дорожное предприятие "Ижевское", Ижевск, Удмуртская Республика</t>
  </si>
  <si>
    <t>Дердий  Евгений Григорьевич</t>
  </si>
  <si>
    <t>ОАО "Сургутнефтегаз"   СУТТ - 3, Сургут, Ханты-Мансийский автономный округ-Югра</t>
  </si>
  <si>
    <t>Бондаренко Евгений Игоревич</t>
  </si>
  <si>
    <t xml:space="preserve">Лянторское дорожное ремонтно-строительное управление, трест «Сургутнефтедорстройремонт», ОАО Сургутнефтегаз, Лянтор, Ханты-Мансийский Автономный Округ-ЮГРА </t>
  </si>
  <si>
    <t>Гамаюнов Алексей Александрович</t>
  </si>
  <si>
    <t>ООО " Сокол", Пенза, Пензенская область</t>
  </si>
  <si>
    <t>Кузьмин  Сергей Викторович</t>
  </si>
  <si>
    <t>ООО "УК "Татспецтранспорт"Елховское УТТ, Альметьевск, Татарстан</t>
  </si>
  <si>
    <t>Самигуллин Ильдар 
Рифгатович</t>
  </si>
  <si>
    <t>МУП "СУРСИС", Уфа, 
Республика Башкортостан</t>
  </si>
  <si>
    <t>ГРУЗОВИК ВМЕСТИМОСТИ СВЫШЕ 10 ТОНН</t>
  </si>
  <si>
    <t>ГРУЗОВИК ВМЕСТИМОСТИ ДО 10 ТОНН</t>
  </si>
  <si>
    <t>ГРУЗОВИК ВМЕСТИМОСТИ ДО 5 ТОНН</t>
  </si>
  <si>
    <t>Печников Юрий Леонидович</t>
  </si>
  <si>
    <t>Афанасьев Андрей Александрович</t>
  </si>
  <si>
    <t>ООО "Авто Капитал", Рязань, Рязанская область</t>
  </si>
  <si>
    <t>ООО "Сокол", Пенза, Пензенская область</t>
  </si>
  <si>
    <t>Сапежинский Виктор Александрович</t>
  </si>
  <si>
    <t>АО "Лорри", Екатеринбург, Свердловская область</t>
  </si>
  <si>
    <t>Гатиятуллин Алексей Ноильевич</t>
  </si>
  <si>
    <t>АО Лорри, Екатеринбург, Свердловская область</t>
  </si>
  <si>
    <t>Тарасов Сергей Анатольевич</t>
  </si>
  <si>
    <t>ООО ТКФ "Кама-Тракс", Набережные Челны, Республика Татарстан</t>
  </si>
  <si>
    <t>Булдаков  Алексей  Валентинович</t>
  </si>
  <si>
    <t>Кузьмин Константин Анатольевич</t>
  </si>
  <si>
    <t>СПб ГУП"Петербургский метрополитен", Санкт-Петербург, Санкт-Петербург</t>
  </si>
  <si>
    <t>ООО Транстрминал, Уфа, Республика Башкортостан</t>
  </si>
  <si>
    <t>Ахтямов  Игорь Амирович</t>
  </si>
  <si>
    <t>АО "Мостострой-11", Тюмень, Тюменская область</t>
  </si>
  <si>
    <t>Веселов Андрей Анатольевич</t>
  </si>
  <si>
    <t>ЗАО "Транзит Карго Транс", Санкт-Петербург, Россия</t>
  </si>
  <si>
    <t>Иванов  Алексей Николаевич</t>
  </si>
  <si>
    <t>Муранов Сергей Николаевич</t>
  </si>
  <si>
    <t>ООО "ЦЕНТРОТЕХ", р.п. Новоспасское, Ульяновская область</t>
  </si>
  <si>
    <t>Рыжов Александр Владимирович</t>
  </si>
  <si>
    <t>Михайлов Петр Витальевич</t>
  </si>
  <si>
    <t>Сургутское УПНП и КРС "ОАО Сургутнефтегаз", Сургут, Ханты-Мансийский автономный округ-Югра</t>
  </si>
  <si>
    <t>Суставов Александр  Евгеньевич</t>
  </si>
  <si>
    <t>ОАО «Сургутнефтегаз» НГДУ «Федоровскнефть УТТ, Сургут, Ханты-Мансийский автономный округ-Югра</t>
  </si>
  <si>
    <t>Пучинский Александр  Викторович</t>
  </si>
  <si>
    <t>ГУП УР "Удмуртавтодор", Воткинск, Удмуртская Республика</t>
  </si>
  <si>
    <t>Зеленин Валентин Иванович</t>
  </si>
  <si>
    <t>ООО "ЭКС Карготранссервис", Краснокамск, Пермский край</t>
  </si>
  <si>
    <t>Мартынов  Фёдор  Николаевич</t>
  </si>
  <si>
    <t xml:space="preserve">ООО Сельта, Стерлитамак, Краснодарский край </t>
  </si>
  <si>
    <t>Иванов Петр Иванович</t>
  </si>
  <si>
    <t>ООО "СТФК "КАМАЗ", Набережные Челны, Республика Татарстан</t>
  </si>
  <si>
    <t>старт</t>
  </si>
  <si>
    <t>тонельные ворота</t>
  </si>
  <si>
    <t>парковка</t>
  </si>
  <si>
    <t>7-10 сентября 2016 г.</t>
  </si>
  <si>
    <t>фальстатр 1</t>
  </si>
  <si>
    <t>фальстарт 2</t>
  </si>
  <si>
    <t>стойки сбиты</t>
  </si>
  <si>
    <t>Старт</t>
  </si>
  <si>
    <t>Бокс</t>
  </si>
  <si>
    <t>поперечная планка (сбита - 0; не сбита -1)</t>
  </si>
  <si>
    <t>Змейка</t>
  </si>
  <si>
    <t>пропуск проезда</t>
  </si>
  <si>
    <t>Круг</t>
  </si>
  <si>
    <t>стойки сбиты (внешние)</t>
  </si>
  <si>
    <t>стойки сбиты (внутренние)</t>
  </si>
  <si>
    <t>выехал за проезжую часть</t>
  </si>
  <si>
    <t>не заехал</t>
  </si>
  <si>
    <t>Парковка</t>
  </si>
  <si>
    <t>задетый брусок</t>
  </si>
  <si>
    <t>вне колее</t>
  </si>
  <si>
    <t>Колея</t>
  </si>
  <si>
    <t>Тоннельные ворота</t>
  </si>
  <si>
    <t>Стоп</t>
  </si>
  <si>
    <t>0 - нет контакта, 1 - 1 колесо, 2 - 2 колеса</t>
  </si>
  <si>
    <t>ППД</t>
  </si>
  <si>
    <t>ошибки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</si>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</sst>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h:mm:ss;@"/>
    <numFmt numFmtId="174" formatCode="0.000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Myriad Pro Cond"/>
      <family val="2"/>
    </font>
    <font>
      <b/>
      <sz val="12"/>
      <color indexed="9"/>
      <name val="Myriad Pro Cond"/>
      <family val="2"/>
    </font>
    <font>
      <sz val="8"/>
      <name val="Myriad Pro Cond"/>
      <family val="2"/>
    </font>
    <font>
      <sz val="10"/>
      <name val="Myriad Pro Cond"/>
      <family val="2"/>
    </font>
    <font>
      <b/>
      <sz val="10"/>
      <color indexed="9"/>
      <name val="Myriad Pro Cond"/>
      <family val="2"/>
    </font>
    <font>
      <sz val="14"/>
      <name val="Myriad Pro Cond"/>
      <family val="2"/>
    </font>
    <font>
      <sz val="16"/>
      <name val="Myriad Pro Cond"/>
      <family val="2"/>
    </font>
    <font>
      <sz val="20"/>
      <name val="Myriad Pro Cond"/>
      <family val="2"/>
    </font>
    <font>
      <b/>
      <sz val="12"/>
      <name val="Myriad Pro 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2" fillId="33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10" fillId="0" borderId="14" xfId="0" applyNumberFormat="1" applyFont="1" applyBorder="1" applyAlignment="1">
      <alignment horizontal="center" vertical="top"/>
    </xf>
    <xf numFmtId="1" fontId="10" fillId="0" borderId="15" xfId="0" applyNumberFormat="1" applyFont="1" applyBorder="1" applyAlignment="1">
      <alignment horizontal="center" vertical="top"/>
    </xf>
    <xf numFmtId="1" fontId="2" fillId="33" borderId="16" xfId="0" applyNumberFormat="1" applyFont="1" applyFill="1" applyBorder="1" applyAlignment="1">
      <alignment horizontal="center" vertical="top"/>
    </xf>
    <xf numFmtId="174" fontId="4" fillId="0" borderId="0" xfId="0" applyNumberFormat="1" applyFont="1" applyAlignment="1">
      <alignment vertical="center"/>
    </xf>
    <xf numFmtId="172" fontId="7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textRotation="90" wrapText="1"/>
    </xf>
    <xf numFmtId="1" fontId="3" fillId="34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top"/>
    </xf>
    <xf numFmtId="1" fontId="2" fillId="33" borderId="17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1" fontId="10" fillId="0" borderId="1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7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1" fontId="2" fillId="0" borderId="12" xfId="0" applyNumberFormat="1" applyFont="1" applyBorder="1" applyAlignment="1">
      <alignment horizontal="center" vertical="top"/>
    </xf>
    <xf numFmtId="1" fontId="2" fillId="0" borderId="34" xfId="0" applyNumberFormat="1" applyFont="1" applyBorder="1" applyAlignment="1">
      <alignment horizontal="center" vertical="top"/>
    </xf>
    <xf numFmtId="45" fontId="2" fillId="0" borderId="35" xfId="0" applyNumberFormat="1" applyFont="1" applyBorder="1" applyAlignment="1">
      <alignment horizontal="center" vertical="top"/>
    </xf>
    <xf numFmtId="45" fontId="2" fillId="0" borderId="26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/>
    </xf>
    <xf numFmtId="49" fontId="3" fillId="34" borderId="38" xfId="0" applyNumberFormat="1" applyFont="1" applyFill="1" applyBorder="1" applyAlignment="1">
      <alignment horizontal="left" vertical="center" wrapText="1"/>
    </xf>
    <xf numFmtId="49" fontId="3" fillId="34" borderId="39" xfId="0" applyNumberFormat="1" applyFont="1" applyFill="1" applyBorder="1" applyAlignment="1">
      <alignment horizontal="left" vertical="center" wrapText="1"/>
    </xf>
    <xf numFmtId="49" fontId="3" fillId="34" borderId="40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right" vertical="center" wrapText="1" indent="1"/>
    </xf>
    <xf numFmtId="49" fontId="3" fillId="34" borderId="39" xfId="0" applyNumberFormat="1" applyFont="1" applyFill="1" applyBorder="1" applyAlignment="1">
      <alignment horizontal="right" vertical="center" wrapText="1" indent="1"/>
    </xf>
    <xf numFmtId="49" fontId="3" fillId="34" borderId="40" xfId="0" applyNumberFormat="1" applyFont="1" applyFill="1" applyBorder="1" applyAlignment="1">
      <alignment horizontal="righ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72" fontId="2" fillId="0" borderId="36" xfId="0" applyNumberFormat="1" applyFont="1" applyBorder="1" applyAlignment="1">
      <alignment horizontal="center" vertical="top"/>
    </xf>
    <xf numFmtId="172" fontId="2" fillId="0" borderId="21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/>
    </xf>
    <xf numFmtId="1" fontId="2" fillId="0" borderId="42" xfId="0" applyNumberFormat="1" applyFont="1" applyBorder="1" applyAlignment="1">
      <alignment horizontal="center" vertical="top"/>
    </xf>
    <xf numFmtId="45" fontId="2" fillId="0" borderId="36" xfId="0" applyNumberFormat="1" applyFont="1" applyBorder="1" applyAlignment="1">
      <alignment horizontal="center" vertical="top"/>
    </xf>
    <xf numFmtId="45" fontId="2" fillId="0" borderId="21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="40" zoomScaleNormal="40" zoomScalePageLayoutView="0" workbookViewId="0" topLeftCell="A7">
      <selection activeCell="X16" sqref="X16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18" width="6.75390625" style="4" customWidth="1"/>
    <col min="19" max="19" width="4.00390625" style="4" customWidth="1"/>
    <col min="20" max="20" width="5.00390625" style="4" customWidth="1"/>
    <col min="21" max="22" width="5.75390625" style="5" customWidth="1"/>
    <col min="27" max="27" width="16.25390625" style="0" customWidth="1"/>
    <col min="37" max="37" width="19.25390625" style="0" customWidth="1"/>
    <col min="38" max="38" width="12.25390625" style="0" customWidth="1"/>
    <col min="39" max="39" width="11.75390625" style="0" customWidth="1"/>
  </cols>
  <sheetData>
    <row r="1" spans="1:22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 t="s">
        <v>134</v>
      </c>
      <c r="P5" s="85"/>
      <c r="Q5" s="85"/>
      <c r="R5" s="85"/>
      <c r="S5" s="85"/>
      <c r="T5" s="85"/>
      <c r="U5" s="85"/>
      <c r="V5" s="86"/>
    </row>
    <row r="6" spans="1:22" ht="33.75" customHeight="1">
      <c r="A6" s="88" t="s">
        <v>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39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/>
      <c r="H7" s="79" t="s">
        <v>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8" t="s">
        <v>9</v>
      </c>
      <c r="V7" s="78" t="s">
        <v>10</v>
      </c>
      <c r="W7" t="s">
        <v>155</v>
      </c>
      <c r="X7" s="50" t="s">
        <v>138</v>
      </c>
      <c r="Y7" s="50"/>
      <c r="Z7" s="50" t="s">
        <v>139</v>
      </c>
      <c r="AA7" s="50"/>
      <c r="AB7" s="50" t="s">
        <v>141</v>
      </c>
      <c r="AC7" s="50"/>
      <c r="AD7" s="50" t="s">
        <v>143</v>
      </c>
      <c r="AE7" s="50"/>
      <c r="AF7" s="50"/>
      <c r="AG7" s="50" t="s">
        <v>148</v>
      </c>
      <c r="AH7" s="50"/>
      <c r="AI7" s="50" t="s">
        <v>151</v>
      </c>
      <c r="AJ7" s="50"/>
      <c r="AK7" t="s">
        <v>152</v>
      </c>
      <c r="AL7" s="34" t="s">
        <v>153</v>
      </c>
      <c r="AM7" s="34"/>
    </row>
    <row r="8" spans="1:38" s="1" customFormat="1" ht="59.25" customHeight="1">
      <c r="A8" s="78"/>
      <c r="B8" s="87"/>
      <c r="C8" s="87"/>
      <c r="D8" s="24" t="s">
        <v>1</v>
      </c>
      <c r="E8" s="24" t="s">
        <v>14</v>
      </c>
      <c r="F8" s="24" t="s">
        <v>2</v>
      </c>
      <c r="G8" s="25" t="s">
        <v>3</v>
      </c>
      <c r="H8" s="24" t="s">
        <v>131</v>
      </c>
      <c r="I8" s="24" t="s">
        <v>12</v>
      </c>
      <c r="J8" s="24" t="s">
        <v>132</v>
      </c>
      <c r="K8" s="24" t="s">
        <v>133</v>
      </c>
      <c r="L8" s="24" t="s">
        <v>11</v>
      </c>
      <c r="M8" s="24" t="s">
        <v>20</v>
      </c>
      <c r="N8" s="24" t="s">
        <v>21</v>
      </c>
      <c r="O8" s="24" t="s">
        <v>13</v>
      </c>
      <c r="P8" s="24" t="s">
        <v>15</v>
      </c>
      <c r="Q8" s="24" t="s">
        <v>5</v>
      </c>
      <c r="R8" s="24" t="s">
        <v>6</v>
      </c>
      <c r="S8" s="24" t="s">
        <v>2</v>
      </c>
      <c r="T8" s="25" t="s">
        <v>3</v>
      </c>
      <c r="U8" s="78"/>
      <c r="V8" s="78"/>
      <c r="W8" s="1" t="s">
        <v>156</v>
      </c>
      <c r="X8" s="1" t="s">
        <v>135</v>
      </c>
      <c r="Y8" s="1" t="s">
        <v>136</v>
      </c>
      <c r="Z8" s="1" t="s">
        <v>137</v>
      </c>
      <c r="AA8" s="1" t="s">
        <v>140</v>
      </c>
      <c r="AB8" s="1" t="s">
        <v>137</v>
      </c>
      <c r="AC8" s="1" t="s">
        <v>142</v>
      </c>
      <c r="AD8" s="1" t="s">
        <v>144</v>
      </c>
      <c r="AE8" s="1" t="s">
        <v>145</v>
      </c>
      <c r="AF8" s="1" t="s">
        <v>146</v>
      </c>
      <c r="AG8" s="1" t="s">
        <v>137</v>
      </c>
      <c r="AH8" s="1" t="s">
        <v>147</v>
      </c>
      <c r="AI8" s="1" t="s">
        <v>149</v>
      </c>
      <c r="AJ8" s="1" t="s">
        <v>150</v>
      </c>
      <c r="AK8" s="1" t="s">
        <v>137</v>
      </c>
      <c r="AL8" s="1" t="s">
        <v>154</v>
      </c>
    </row>
    <row r="9" spans="1:38" s="2" customFormat="1" ht="57" customHeight="1">
      <c r="A9" s="36">
        <v>1</v>
      </c>
      <c r="B9" s="32" t="s">
        <v>80</v>
      </c>
      <c r="C9" s="32" t="s">
        <v>81</v>
      </c>
      <c r="D9" s="33">
        <f aca="true" t="shared" si="0" ref="D9:D22">(20-W9)*1.8+IF(AND(W9&lt;=2,E9&lt;=10),2,0)</f>
        <v>38</v>
      </c>
      <c r="E9" s="33"/>
      <c r="F9" s="23"/>
      <c r="G9" s="26"/>
      <c r="H9" s="33">
        <f aca="true" t="shared" si="1" ref="H9:H22">IF(AND((Y9=0),(X9=0)),2.74,(IF(AND((Y9=0),(X9=1)),0.74,0.24)))</f>
        <v>2.74</v>
      </c>
      <c r="I9" s="33">
        <f aca="true" t="shared" si="2" ref="I9:I22">((4-AI9)*0.74)+IF(AND(AI9=0,AJ9=0),2,0)</f>
        <v>2.2199999999999998</v>
      </c>
      <c r="J9" s="33">
        <f aca="true" t="shared" si="3" ref="J9:J22">((4-AK9)*0.74)+IF(AK9=0,2,0)</f>
        <v>4.96</v>
      </c>
      <c r="K9" s="33">
        <f aca="true" t="shared" si="4" ref="K9:K22">((11-AG9)*0.74)+IF(AND(AG9=0,AH9=0),2,0)</f>
        <v>10.14</v>
      </c>
      <c r="L9" s="33">
        <f aca="true" t="shared" si="5" ref="L9:L22">((10-Z9)*0.74)+IF(AND(Z9=0,AA9=0),2,0)</f>
        <v>9.4</v>
      </c>
      <c r="M9" s="33">
        <f aca="true" t="shared" si="6" ref="M9:M22">((20-AD9-AE9)*0.74)+IF(AND(AD9=0,AE9=0,AF9=0),2,0)</f>
        <v>16.8</v>
      </c>
      <c r="N9" s="33">
        <f aca="true" t="shared" si="7" ref="N9:N22">((5-AB9)*0.74)+IF(AND(AB9=0,AC9=0),2,0)</f>
        <v>2.96</v>
      </c>
      <c r="O9" s="33">
        <f aca="true" t="shared" si="8" ref="O9:O22">IF(AL9=0,0,(IF(AL9=1,2.65,3.3)))</f>
        <v>3.3</v>
      </c>
      <c r="P9" s="33">
        <f aca="true" t="shared" si="9" ref="P9:P22">SUM(H9:O9)</f>
        <v>52.52</v>
      </c>
      <c r="Q9" s="33">
        <v>4.24</v>
      </c>
      <c r="R9" s="20">
        <f aca="true" t="shared" si="10" ref="R9:R22">SUM(P9:Q9)</f>
        <v>56.760000000000005</v>
      </c>
      <c r="S9" s="23"/>
      <c r="T9" s="26"/>
      <c r="U9" s="23">
        <f aca="true" t="shared" si="11" ref="U9:U22">SUM(G9,T9)</f>
        <v>0</v>
      </c>
      <c r="V9" s="23"/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2</v>
      </c>
    </row>
    <row r="10" spans="1:38" s="2" customFormat="1" ht="51.75" customHeight="1">
      <c r="A10" s="36">
        <v>2</v>
      </c>
      <c r="B10" s="32" t="s">
        <v>59</v>
      </c>
      <c r="C10" s="32" t="s">
        <v>60</v>
      </c>
      <c r="D10" s="33">
        <f t="shared" si="0"/>
        <v>38</v>
      </c>
      <c r="E10" s="33"/>
      <c r="F10" s="23"/>
      <c r="G10" s="26"/>
      <c r="H10" s="33">
        <f t="shared" si="1"/>
        <v>2.74</v>
      </c>
      <c r="I10" s="33">
        <f t="shared" si="2"/>
        <v>4.96</v>
      </c>
      <c r="J10" s="33">
        <f t="shared" si="3"/>
        <v>4.96</v>
      </c>
      <c r="K10" s="33">
        <f t="shared" si="4"/>
        <v>5.92</v>
      </c>
      <c r="L10" s="33">
        <f t="shared" si="5"/>
        <v>9.4</v>
      </c>
      <c r="M10" s="33">
        <f t="shared" si="6"/>
        <v>16.8</v>
      </c>
      <c r="N10" s="33">
        <f t="shared" si="7"/>
        <v>5.7</v>
      </c>
      <c r="O10" s="33">
        <f t="shared" si="8"/>
        <v>0</v>
      </c>
      <c r="P10" s="33">
        <f t="shared" si="9"/>
        <v>50.480000000000004</v>
      </c>
      <c r="Q10" s="33">
        <v>5.51</v>
      </c>
      <c r="R10" s="20">
        <f t="shared" si="10"/>
        <v>55.99</v>
      </c>
      <c r="S10" s="23"/>
      <c r="T10" s="26"/>
      <c r="U10" s="23">
        <f t="shared" si="11"/>
        <v>0</v>
      </c>
      <c r="V10" s="23"/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3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s="2" customFormat="1" ht="51.75" customHeight="1">
      <c r="A11" s="36">
        <v>3</v>
      </c>
      <c r="B11" s="32" t="s">
        <v>54</v>
      </c>
      <c r="C11" s="32" t="s">
        <v>53</v>
      </c>
      <c r="D11" s="33">
        <f t="shared" si="0"/>
        <v>38</v>
      </c>
      <c r="E11" s="33"/>
      <c r="F11" s="23"/>
      <c r="G11" s="26"/>
      <c r="H11" s="33">
        <f t="shared" si="1"/>
        <v>2.74</v>
      </c>
      <c r="I11" s="33">
        <f t="shared" si="2"/>
        <v>1.48</v>
      </c>
      <c r="J11" s="33">
        <f t="shared" si="3"/>
        <v>4.96</v>
      </c>
      <c r="K11" s="33">
        <f t="shared" si="4"/>
        <v>10.14</v>
      </c>
      <c r="L11" s="33">
        <f t="shared" si="5"/>
        <v>9.4</v>
      </c>
      <c r="M11" s="33">
        <f t="shared" si="6"/>
        <v>16.8</v>
      </c>
      <c r="N11" s="33">
        <f t="shared" si="7"/>
        <v>5.7</v>
      </c>
      <c r="O11" s="33">
        <f t="shared" si="8"/>
        <v>3.3</v>
      </c>
      <c r="P11" s="33">
        <f t="shared" si="9"/>
        <v>54.519999999999996</v>
      </c>
      <c r="Q11" s="33">
        <v>3.29</v>
      </c>
      <c r="R11" s="20">
        <f t="shared" si="10"/>
        <v>57.809999999999995</v>
      </c>
      <c r="S11" s="23"/>
      <c r="T11" s="26"/>
      <c r="U11" s="23">
        <f t="shared" si="11"/>
        <v>0</v>
      </c>
      <c r="V11" s="23"/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0</v>
      </c>
      <c r="AL11" s="2">
        <v>2</v>
      </c>
    </row>
    <row r="12" spans="1:38" s="2" customFormat="1" ht="51.75" customHeight="1">
      <c r="A12" s="36">
        <v>4</v>
      </c>
      <c r="B12" s="32" t="s">
        <v>46</v>
      </c>
      <c r="C12" s="32" t="s">
        <v>47</v>
      </c>
      <c r="D12" s="33">
        <f t="shared" si="0"/>
        <v>38</v>
      </c>
      <c r="E12" s="33"/>
      <c r="F12" s="23"/>
      <c r="G12" s="26"/>
      <c r="H12" s="33">
        <f t="shared" si="1"/>
        <v>2.74</v>
      </c>
      <c r="I12" s="33">
        <f t="shared" si="2"/>
        <v>2.2199999999999998</v>
      </c>
      <c r="J12" s="33">
        <f t="shared" si="3"/>
        <v>2.2199999999999998</v>
      </c>
      <c r="K12" s="33">
        <f t="shared" si="4"/>
        <v>7.4</v>
      </c>
      <c r="L12" s="33">
        <f t="shared" si="5"/>
        <v>9.4</v>
      </c>
      <c r="M12" s="33">
        <f t="shared" si="6"/>
        <v>16.8</v>
      </c>
      <c r="N12" s="33">
        <f t="shared" si="7"/>
        <v>5.7</v>
      </c>
      <c r="O12" s="33">
        <f t="shared" si="8"/>
        <v>3.3</v>
      </c>
      <c r="P12" s="33">
        <f t="shared" si="9"/>
        <v>49.78</v>
      </c>
      <c r="Q12" s="33">
        <v>5.03</v>
      </c>
      <c r="R12" s="20">
        <f t="shared" si="10"/>
        <v>54.81</v>
      </c>
      <c r="S12" s="23"/>
      <c r="T12" s="26"/>
      <c r="U12" s="23">
        <f t="shared" si="11"/>
        <v>0</v>
      </c>
      <c r="V12" s="23"/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1</v>
      </c>
      <c r="AJ12" s="2">
        <v>0</v>
      </c>
      <c r="AK12" s="2">
        <v>1</v>
      </c>
      <c r="AL12" s="2">
        <v>2</v>
      </c>
    </row>
    <row r="13" spans="1:38" s="2" customFormat="1" ht="51.75" customHeight="1">
      <c r="A13" s="36">
        <v>5</v>
      </c>
      <c r="B13" s="32" t="s">
        <v>57</v>
      </c>
      <c r="C13" s="32" t="s">
        <v>58</v>
      </c>
      <c r="D13" s="33">
        <f t="shared" si="0"/>
        <v>38</v>
      </c>
      <c r="E13" s="33"/>
      <c r="F13" s="23"/>
      <c r="G13" s="26"/>
      <c r="H13" s="33">
        <f t="shared" si="1"/>
        <v>2.74</v>
      </c>
      <c r="I13" s="33">
        <f t="shared" si="2"/>
        <v>1.48</v>
      </c>
      <c r="J13" s="33">
        <f t="shared" si="3"/>
        <v>2.2199999999999998</v>
      </c>
      <c r="K13" s="33">
        <f t="shared" si="4"/>
        <v>10.14</v>
      </c>
      <c r="L13" s="33">
        <f t="shared" si="5"/>
        <v>9.4</v>
      </c>
      <c r="M13" s="33">
        <f t="shared" si="6"/>
        <v>16.8</v>
      </c>
      <c r="N13" s="33">
        <f t="shared" si="7"/>
        <v>5.7</v>
      </c>
      <c r="O13" s="33">
        <f t="shared" si="8"/>
        <v>3.3</v>
      </c>
      <c r="P13" s="33">
        <f t="shared" si="9"/>
        <v>51.78</v>
      </c>
      <c r="Q13" s="33">
        <v>4.46</v>
      </c>
      <c r="R13" s="20">
        <f t="shared" si="10"/>
        <v>56.24</v>
      </c>
      <c r="S13" s="23"/>
      <c r="T13" s="26"/>
      <c r="U13" s="23">
        <f t="shared" si="11"/>
        <v>0</v>
      </c>
      <c r="V13" s="23"/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0</v>
      </c>
      <c r="AK13" s="2">
        <v>1</v>
      </c>
      <c r="AL13" s="2">
        <v>2</v>
      </c>
    </row>
    <row r="14" spans="1:38" s="2" customFormat="1" ht="51.75" customHeight="1">
      <c r="A14" s="36">
        <v>6</v>
      </c>
      <c r="B14" s="32" t="s">
        <v>44</v>
      </c>
      <c r="C14" s="32" t="s">
        <v>45</v>
      </c>
      <c r="D14" s="33">
        <f t="shared" si="0"/>
        <v>38</v>
      </c>
      <c r="E14" s="33"/>
      <c r="F14" s="23"/>
      <c r="G14" s="26"/>
      <c r="H14" s="33">
        <f t="shared" si="1"/>
        <v>2.74</v>
      </c>
      <c r="I14" s="33">
        <f t="shared" si="2"/>
        <v>2.2199999999999998</v>
      </c>
      <c r="J14" s="33">
        <f t="shared" si="3"/>
        <v>4.96</v>
      </c>
      <c r="K14" s="33">
        <f t="shared" si="4"/>
        <v>6.66</v>
      </c>
      <c r="L14" s="33">
        <f t="shared" si="5"/>
        <v>9.4</v>
      </c>
      <c r="M14" s="33">
        <f t="shared" si="6"/>
        <v>16.8</v>
      </c>
      <c r="N14" s="33">
        <f t="shared" si="7"/>
        <v>5.7</v>
      </c>
      <c r="O14" s="33">
        <f t="shared" si="8"/>
        <v>3.3</v>
      </c>
      <c r="P14" s="33">
        <f t="shared" si="9"/>
        <v>51.78</v>
      </c>
      <c r="Q14" s="33">
        <v>4.31</v>
      </c>
      <c r="R14" s="20">
        <f t="shared" si="10"/>
        <v>56.09</v>
      </c>
      <c r="S14" s="23"/>
      <c r="T14" s="26"/>
      <c r="U14" s="23">
        <f t="shared" si="11"/>
        <v>0</v>
      </c>
      <c r="V14" s="23"/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2</v>
      </c>
      <c r="AH14" s="2">
        <v>0</v>
      </c>
      <c r="AI14" s="2">
        <v>1</v>
      </c>
      <c r="AJ14" s="2">
        <v>0</v>
      </c>
      <c r="AK14" s="2">
        <v>0</v>
      </c>
      <c r="AL14" s="2">
        <v>2</v>
      </c>
    </row>
    <row r="15" spans="1:38" s="2" customFormat="1" ht="51.75" customHeight="1">
      <c r="A15" s="36">
        <v>7</v>
      </c>
      <c r="B15" s="32" t="s">
        <v>42</v>
      </c>
      <c r="C15" s="32" t="s">
        <v>43</v>
      </c>
      <c r="D15" s="33">
        <f t="shared" si="0"/>
        <v>38</v>
      </c>
      <c r="E15" s="33"/>
      <c r="F15" s="23"/>
      <c r="G15" s="26"/>
      <c r="H15" s="33">
        <f t="shared" si="1"/>
        <v>2.74</v>
      </c>
      <c r="I15" s="33">
        <f t="shared" si="2"/>
        <v>1.48</v>
      </c>
      <c r="J15" s="33">
        <f t="shared" si="3"/>
        <v>4.96</v>
      </c>
      <c r="K15" s="33">
        <f t="shared" si="4"/>
        <v>10.14</v>
      </c>
      <c r="L15" s="33">
        <f t="shared" si="5"/>
        <v>9.4</v>
      </c>
      <c r="M15" s="33">
        <f t="shared" si="6"/>
        <v>16.8</v>
      </c>
      <c r="N15" s="33">
        <f t="shared" si="7"/>
        <v>5.7</v>
      </c>
      <c r="O15" s="33">
        <f t="shared" si="8"/>
        <v>3.3</v>
      </c>
      <c r="P15" s="33">
        <f t="shared" si="9"/>
        <v>54.519999999999996</v>
      </c>
      <c r="Q15" s="33">
        <v>4.17</v>
      </c>
      <c r="R15" s="20">
        <f t="shared" si="10"/>
        <v>58.69</v>
      </c>
      <c r="S15" s="23"/>
      <c r="T15" s="26"/>
      <c r="U15" s="23">
        <f t="shared" si="11"/>
        <v>0</v>
      </c>
      <c r="V15" s="23"/>
      <c r="X15" s="37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2</v>
      </c>
      <c r="AJ15" s="2">
        <v>0</v>
      </c>
      <c r="AK15" s="2">
        <v>0</v>
      </c>
      <c r="AL15" s="2">
        <v>2</v>
      </c>
    </row>
    <row r="16" spans="1:22" s="2" customFormat="1" ht="51.75" customHeight="1">
      <c r="A16" s="36">
        <v>8</v>
      </c>
      <c r="B16" s="32" t="s">
        <v>64</v>
      </c>
      <c r="C16" s="32" t="s">
        <v>65</v>
      </c>
      <c r="D16" s="33">
        <f t="shared" si="0"/>
        <v>38</v>
      </c>
      <c r="E16" s="33"/>
      <c r="F16" s="23"/>
      <c r="G16" s="26"/>
      <c r="H16" s="33">
        <f t="shared" si="1"/>
        <v>2.74</v>
      </c>
      <c r="I16" s="33">
        <f t="shared" si="2"/>
        <v>4.96</v>
      </c>
      <c r="J16" s="33">
        <f t="shared" si="3"/>
        <v>4.96</v>
      </c>
      <c r="K16" s="33">
        <f t="shared" si="4"/>
        <v>10.14</v>
      </c>
      <c r="L16" s="33">
        <f t="shared" si="5"/>
        <v>9.4</v>
      </c>
      <c r="M16" s="33">
        <f t="shared" si="6"/>
        <v>16.8</v>
      </c>
      <c r="N16" s="33">
        <f t="shared" si="7"/>
        <v>5.7</v>
      </c>
      <c r="O16" s="33">
        <f t="shared" si="8"/>
        <v>0</v>
      </c>
      <c r="P16" s="33">
        <f t="shared" si="9"/>
        <v>54.7</v>
      </c>
      <c r="Q16" s="33"/>
      <c r="R16" s="20">
        <f t="shared" si="10"/>
        <v>54.7</v>
      </c>
      <c r="S16" s="23"/>
      <c r="T16" s="26"/>
      <c r="U16" s="23">
        <f t="shared" si="11"/>
        <v>0</v>
      </c>
      <c r="V16" s="23"/>
    </row>
    <row r="17" spans="1:38" s="2" customFormat="1" ht="51.75" customHeight="1">
      <c r="A17" s="36">
        <v>9</v>
      </c>
      <c r="B17" s="32" t="s">
        <v>50</v>
      </c>
      <c r="C17" s="32" t="s">
        <v>51</v>
      </c>
      <c r="D17" s="33">
        <f t="shared" si="0"/>
        <v>38</v>
      </c>
      <c r="E17" s="33"/>
      <c r="F17" s="23"/>
      <c r="G17" s="26"/>
      <c r="H17" s="33">
        <f t="shared" si="1"/>
        <v>2.74</v>
      </c>
      <c r="I17" s="33">
        <f t="shared" si="2"/>
        <v>1.48</v>
      </c>
      <c r="J17" s="33">
        <f t="shared" si="3"/>
        <v>4.96</v>
      </c>
      <c r="K17" s="33">
        <f t="shared" si="4"/>
        <v>10.14</v>
      </c>
      <c r="L17" s="33">
        <f t="shared" si="5"/>
        <v>9.4</v>
      </c>
      <c r="M17" s="33">
        <f t="shared" si="6"/>
        <v>14.06</v>
      </c>
      <c r="N17" s="33">
        <f t="shared" si="7"/>
        <v>2.2199999999999998</v>
      </c>
      <c r="O17" s="33">
        <f t="shared" si="8"/>
        <v>0</v>
      </c>
      <c r="P17" s="33">
        <f t="shared" si="9"/>
        <v>45</v>
      </c>
      <c r="Q17" s="33">
        <v>5.04</v>
      </c>
      <c r="R17" s="20">
        <f t="shared" si="10"/>
        <v>50.04</v>
      </c>
      <c r="S17" s="23"/>
      <c r="T17" s="26"/>
      <c r="U17" s="23">
        <f t="shared" si="11"/>
        <v>0</v>
      </c>
      <c r="V17" s="23"/>
      <c r="X17" s="2">
        <v>0</v>
      </c>
      <c r="Y17" s="2">
        <v>0</v>
      </c>
      <c r="Z17" s="2">
        <v>0</v>
      </c>
      <c r="AA17" s="2">
        <v>0</v>
      </c>
      <c r="AB17" s="2">
        <v>2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2</v>
      </c>
      <c r="AJ17" s="2">
        <v>0</v>
      </c>
      <c r="AK17" s="2">
        <v>0</v>
      </c>
      <c r="AL17" s="2">
        <v>0</v>
      </c>
    </row>
    <row r="18" spans="1:38" s="2" customFormat="1" ht="51.75" customHeight="1">
      <c r="A18" s="36">
        <v>10</v>
      </c>
      <c r="B18" s="32" t="s">
        <v>55</v>
      </c>
      <c r="C18" s="32" t="s">
        <v>56</v>
      </c>
      <c r="D18" s="33">
        <f t="shared" si="0"/>
        <v>38</v>
      </c>
      <c r="E18" s="33"/>
      <c r="F18" s="23"/>
      <c r="G18" s="26"/>
      <c r="H18" s="33">
        <f t="shared" si="1"/>
        <v>2.74</v>
      </c>
      <c r="I18" s="33">
        <f t="shared" si="2"/>
        <v>1.48</v>
      </c>
      <c r="J18" s="33">
        <f t="shared" si="3"/>
        <v>4.96</v>
      </c>
      <c r="K18" s="33">
        <f t="shared" si="4"/>
        <v>10.14</v>
      </c>
      <c r="L18" s="33">
        <f t="shared" si="5"/>
        <v>5.92</v>
      </c>
      <c r="M18" s="33">
        <f t="shared" si="6"/>
        <v>16.8</v>
      </c>
      <c r="N18" s="33">
        <f t="shared" si="7"/>
        <v>5.7</v>
      </c>
      <c r="O18" s="33">
        <f t="shared" si="8"/>
        <v>3.3</v>
      </c>
      <c r="P18" s="33">
        <f t="shared" si="9"/>
        <v>51.040000000000006</v>
      </c>
      <c r="Q18" s="33">
        <v>4.35</v>
      </c>
      <c r="R18" s="20">
        <f t="shared" si="10"/>
        <v>55.39000000000001</v>
      </c>
      <c r="S18" s="23"/>
      <c r="T18" s="26"/>
      <c r="U18" s="23">
        <f t="shared" si="11"/>
        <v>0</v>
      </c>
      <c r="V18" s="23"/>
      <c r="X18" s="2">
        <v>0</v>
      </c>
      <c r="Y18" s="2">
        <v>0</v>
      </c>
      <c r="Z18" s="2">
        <v>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2</v>
      </c>
      <c r="AJ18" s="2">
        <v>0</v>
      </c>
      <c r="AK18" s="2">
        <v>0</v>
      </c>
      <c r="AL18" s="2">
        <v>2</v>
      </c>
    </row>
    <row r="19" spans="1:38" s="2" customFormat="1" ht="51.75" customHeight="1">
      <c r="A19" s="36">
        <v>11</v>
      </c>
      <c r="B19" s="32" t="s">
        <v>48</v>
      </c>
      <c r="C19" s="32" t="s">
        <v>49</v>
      </c>
      <c r="D19" s="33">
        <f t="shared" si="0"/>
        <v>38</v>
      </c>
      <c r="E19" s="33"/>
      <c r="F19" s="23"/>
      <c r="G19" s="26"/>
      <c r="H19" s="33">
        <f t="shared" si="1"/>
        <v>2.74</v>
      </c>
      <c r="I19" s="33">
        <f t="shared" si="2"/>
        <v>1.48</v>
      </c>
      <c r="J19" s="33">
        <f t="shared" si="3"/>
        <v>4.96</v>
      </c>
      <c r="K19" s="33">
        <f t="shared" si="4"/>
        <v>10.14</v>
      </c>
      <c r="L19" s="33">
        <f t="shared" si="5"/>
        <v>9.4</v>
      </c>
      <c r="M19" s="33">
        <f t="shared" si="6"/>
        <v>16.8</v>
      </c>
      <c r="N19" s="33">
        <f t="shared" si="7"/>
        <v>5.7</v>
      </c>
      <c r="O19" s="33">
        <f t="shared" si="8"/>
        <v>3.3</v>
      </c>
      <c r="P19" s="33">
        <f t="shared" si="9"/>
        <v>54.519999999999996</v>
      </c>
      <c r="Q19" s="33">
        <v>3.35</v>
      </c>
      <c r="R19" s="20">
        <f t="shared" si="10"/>
        <v>57.87</v>
      </c>
      <c r="S19" s="23"/>
      <c r="T19" s="26"/>
      <c r="U19" s="23">
        <f t="shared" si="11"/>
        <v>0</v>
      </c>
      <c r="V19" s="23"/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</v>
      </c>
      <c r="AJ19" s="2">
        <v>0</v>
      </c>
      <c r="AK19" s="2">
        <v>0</v>
      </c>
      <c r="AL19" s="2">
        <v>2</v>
      </c>
    </row>
    <row r="20" spans="1:38" s="2" customFormat="1" ht="51.75" customHeight="1">
      <c r="A20" s="36">
        <v>12</v>
      </c>
      <c r="B20" s="32" t="s">
        <v>62</v>
      </c>
      <c r="C20" s="32" t="s">
        <v>63</v>
      </c>
      <c r="D20" s="33">
        <f t="shared" si="0"/>
        <v>38</v>
      </c>
      <c r="E20" s="33"/>
      <c r="F20" s="23"/>
      <c r="G20" s="26"/>
      <c r="H20" s="33">
        <f t="shared" si="1"/>
        <v>2.74</v>
      </c>
      <c r="I20" s="33">
        <f t="shared" si="2"/>
        <v>1.48</v>
      </c>
      <c r="J20" s="33">
        <f t="shared" si="3"/>
        <v>4.96</v>
      </c>
      <c r="K20" s="33">
        <f t="shared" si="4"/>
        <v>10.14</v>
      </c>
      <c r="L20" s="33">
        <f t="shared" si="5"/>
        <v>9.4</v>
      </c>
      <c r="M20" s="33">
        <f t="shared" si="6"/>
        <v>16.8</v>
      </c>
      <c r="N20" s="33">
        <f t="shared" si="7"/>
        <v>5.7</v>
      </c>
      <c r="O20" s="33">
        <f t="shared" si="8"/>
        <v>3.3</v>
      </c>
      <c r="P20" s="33">
        <f t="shared" si="9"/>
        <v>54.519999999999996</v>
      </c>
      <c r="Q20" s="33">
        <v>2.49</v>
      </c>
      <c r="R20" s="20">
        <f t="shared" si="10"/>
        <v>57.01</v>
      </c>
      <c r="S20" s="23"/>
      <c r="T20" s="26"/>
      <c r="U20" s="23">
        <f t="shared" si="11"/>
        <v>0</v>
      </c>
      <c r="V20" s="23"/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</v>
      </c>
      <c r="AJ20" s="2">
        <v>0</v>
      </c>
      <c r="AK20" s="2">
        <v>0</v>
      </c>
      <c r="AL20" s="2">
        <v>2</v>
      </c>
    </row>
    <row r="21" spans="1:38" s="2" customFormat="1" ht="51.75" customHeight="1">
      <c r="A21" s="36">
        <v>13</v>
      </c>
      <c r="B21" s="32" t="s">
        <v>52</v>
      </c>
      <c r="C21" s="32" t="s">
        <v>53</v>
      </c>
      <c r="D21" s="33">
        <f t="shared" si="0"/>
        <v>38</v>
      </c>
      <c r="E21" s="33"/>
      <c r="F21" s="23"/>
      <c r="G21" s="26"/>
      <c r="H21" s="33">
        <f t="shared" si="1"/>
        <v>2.74</v>
      </c>
      <c r="I21" s="33">
        <f t="shared" si="2"/>
        <v>2.2199999999999998</v>
      </c>
      <c r="J21" s="33">
        <f t="shared" si="3"/>
        <v>4.96</v>
      </c>
      <c r="K21" s="33">
        <f t="shared" si="4"/>
        <v>10.14</v>
      </c>
      <c r="L21" s="33">
        <f t="shared" si="5"/>
        <v>9.4</v>
      </c>
      <c r="M21" s="33">
        <f t="shared" si="6"/>
        <v>16.8</v>
      </c>
      <c r="N21" s="33">
        <f t="shared" si="7"/>
        <v>5.7</v>
      </c>
      <c r="O21" s="33">
        <f t="shared" si="8"/>
        <v>3.3</v>
      </c>
      <c r="P21" s="33">
        <f t="shared" si="9"/>
        <v>55.260000000000005</v>
      </c>
      <c r="Q21" s="33">
        <v>3.57</v>
      </c>
      <c r="R21" s="20">
        <f t="shared" si="10"/>
        <v>58.830000000000005</v>
      </c>
      <c r="S21" s="23"/>
      <c r="T21" s="26"/>
      <c r="U21" s="23">
        <f t="shared" si="11"/>
        <v>0</v>
      </c>
      <c r="V21" s="23"/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0</v>
      </c>
      <c r="AK21" s="2">
        <v>0</v>
      </c>
      <c r="AL21" s="2">
        <v>2</v>
      </c>
    </row>
    <row r="22" spans="1:38" s="2" customFormat="1" ht="51.75" customHeight="1">
      <c r="A22" s="36">
        <v>14</v>
      </c>
      <c r="B22" s="32" t="s">
        <v>33</v>
      </c>
      <c r="C22" s="32" t="s">
        <v>61</v>
      </c>
      <c r="D22" s="33">
        <f t="shared" si="0"/>
        <v>38</v>
      </c>
      <c r="E22" s="33"/>
      <c r="F22" s="23"/>
      <c r="G22" s="26"/>
      <c r="H22" s="33">
        <f t="shared" si="1"/>
        <v>2.74</v>
      </c>
      <c r="I22" s="33">
        <f t="shared" si="2"/>
        <v>2.2199999999999998</v>
      </c>
      <c r="J22" s="33">
        <f t="shared" si="3"/>
        <v>4.96</v>
      </c>
      <c r="K22" s="33">
        <f t="shared" si="4"/>
        <v>10.14</v>
      </c>
      <c r="L22" s="33">
        <f t="shared" si="5"/>
        <v>9.4</v>
      </c>
      <c r="M22" s="33">
        <f t="shared" si="6"/>
        <v>16.8</v>
      </c>
      <c r="N22" s="33">
        <f t="shared" si="7"/>
        <v>5.7</v>
      </c>
      <c r="O22" s="33">
        <f t="shared" si="8"/>
        <v>3.3</v>
      </c>
      <c r="P22" s="33">
        <f t="shared" si="9"/>
        <v>55.260000000000005</v>
      </c>
      <c r="Q22" s="33">
        <v>3.01</v>
      </c>
      <c r="R22" s="20">
        <f t="shared" si="10"/>
        <v>58.27</v>
      </c>
      <c r="S22" s="23"/>
      <c r="T22" s="26"/>
      <c r="U22" s="23">
        <f t="shared" si="11"/>
        <v>0</v>
      </c>
      <c r="V22" s="23"/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0</v>
      </c>
      <c r="AL22" s="2">
        <v>2</v>
      </c>
    </row>
    <row r="25" spans="2:3" ht="18.75">
      <c r="B25" s="29" t="s">
        <v>16</v>
      </c>
      <c r="C25" s="6" t="s">
        <v>36</v>
      </c>
    </row>
    <row r="27" spans="2:3" ht="15.75">
      <c r="B27" s="10" t="s">
        <v>32</v>
      </c>
      <c r="C27" s="6" t="s">
        <v>36</v>
      </c>
    </row>
    <row r="29" spans="1:8" s="12" customFormat="1" ht="32.25" customHeight="1" thickBot="1">
      <c r="A29" s="64" t="s">
        <v>22</v>
      </c>
      <c r="B29" s="64"/>
      <c r="C29" s="64"/>
      <c r="D29" s="64"/>
      <c r="E29" s="64"/>
      <c r="F29" s="64"/>
      <c r="G29" s="64"/>
      <c r="H29" s="64"/>
    </row>
    <row r="30" spans="1:15" s="12" customFormat="1" ht="21.75" customHeight="1">
      <c r="A30" s="58" t="s">
        <v>7</v>
      </c>
      <c r="B30" s="60" t="s">
        <v>0</v>
      </c>
      <c r="C30" s="60" t="s">
        <v>23</v>
      </c>
      <c r="D30" s="89" t="s">
        <v>24</v>
      </c>
      <c r="E30" s="90"/>
      <c r="F30" s="75" t="s">
        <v>25</v>
      </c>
      <c r="G30" s="105" t="s">
        <v>27</v>
      </c>
      <c r="H30" s="106"/>
      <c r="I30" s="109" t="s">
        <v>26</v>
      </c>
      <c r="J30" s="4"/>
      <c r="K30" s="4"/>
      <c r="L30" s="4"/>
      <c r="M30" s="4"/>
      <c r="N30" s="5"/>
      <c r="O30" s="5"/>
    </row>
    <row r="31" spans="1:15" s="13" customFormat="1" ht="50.25" customHeight="1" thickBot="1">
      <c r="A31" s="73"/>
      <c r="B31" s="74"/>
      <c r="C31" s="74"/>
      <c r="D31" s="91"/>
      <c r="E31" s="92"/>
      <c r="F31" s="76"/>
      <c r="G31" s="107"/>
      <c r="H31" s="108"/>
      <c r="I31" s="110"/>
      <c r="J31" s="4"/>
      <c r="K31" s="4"/>
      <c r="L31" s="4"/>
      <c r="M31" s="4"/>
      <c r="N31" s="5"/>
      <c r="O31" s="5"/>
    </row>
    <row r="32" spans="1:15" s="14" customFormat="1" ht="33.75" customHeight="1">
      <c r="A32" s="16"/>
      <c r="B32" s="8"/>
      <c r="C32" s="9"/>
      <c r="D32" s="99"/>
      <c r="E32" s="100"/>
      <c r="F32" s="18"/>
      <c r="G32" s="69"/>
      <c r="H32" s="70"/>
      <c r="I32" s="15"/>
      <c r="J32" s="4"/>
      <c r="K32" s="4"/>
      <c r="L32" s="4"/>
      <c r="M32" s="4"/>
      <c r="N32" s="5"/>
      <c r="O32" s="5"/>
    </row>
    <row r="33" spans="1:15" s="14" customFormat="1" ht="33.75" customHeight="1">
      <c r="A33" s="27"/>
      <c r="B33" s="22"/>
      <c r="C33" s="22"/>
      <c r="D33" s="71"/>
      <c r="E33" s="72"/>
      <c r="F33" s="28"/>
      <c r="G33" s="103"/>
      <c r="H33" s="104"/>
      <c r="I33" s="21"/>
      <c r="J33" s="4"/>
      <c r="K33" s="4"/>
      <c r="L33" s="4"/>
      <c r="M33" s="4"/>
      <c r="N33" s="5"/>
      <c r="O33" s="5"/>
    </row>
    <row r="34" spans="1:15" s="14" customFormat="1" ht="33.75" customHeight="1">
      <c r="A34" s="27"/>
      <c r="B34" s="22"/>
      <c r="C34" s="22"/>
      <c r="D34" s="71"/>
      <c r="E34" s="72"/>
      <c r="F34" s="28"/>
      <c r="G34" s="103"/>
      <c r="H34" s="104"/>
      <c r="I34" s="21"/>
      <c r="J34" s="4"/>
      <c r="K34" s="4"/>
      <c r="L34" s="4"/>
      <c r="M34" s="4"/>
      <c r="N34" s="5"/>
      <c r="O34" s="5"/>
    </row>
    <row r="35" spans="1:15" s="14" customFormat="1" ht="33.75" customHeight="1">
      <c r="A35" s="27"/>
      <c r="B35" s="22"/>
      <c r="C35" s="22"/>
      <c r="D35" s="71"/>
      <c r="E35" s="72"/>
      <c r="F35" s="28"/>
      <c r="G35" s="103"/>
      <c r="H35" s="104"/>
      <c r="I35" s="21"/>
      <c r="J35" s="4"/>
      <c r="K35" s="4"/>
      <c r="L35" s="4"/>
      <c r="M35" s="4"/>
      <c r="N35" s="5"/>
      <c r="O35" s="5"/>
    </row>
    <row r="36" spans="1:8" s="12" customFormat="1" ht="32.25" customHeight="1" thickBot="1">
      <c r="A36" s="64" t="s">
        <v>28</v>
      </c>
      <c r="B36" s="64"/>
      <c r="C36" s="64"/>
      <c r="D36" s="64"/>
      <c r="E36" s="64"/>
      <c r="F36" s="64"/>
      <c r="G36" s="64"/>
      <c r="H36" s="64"/>
    </row>
    <row r="37" spans="1:13" s="12" customFormat="1" ht="21.75" customHeight="1">
      <c r="A37" s="58" t="s">
        <v>7</v>
      </c>
      <c r="B37" s="60" t="s">
        <v>0</v>
      </c>
      <c r="C37" s="60" t="s">
        <v>23</v>
      </c>
      <c r="D37" s="52" t="s">
        <v>24</v>
      </c>
      <c r="E37" s="53"/>
      <c r="F37" s="52" t="s">
        <v>29</v>
      </c>
      <c r="G37" s="53"/>
      <c r="H37" s="52" t="s">
        <v>30</v>
      </c>
      <c r="I37" s="53"/>
      <c r="J37" s="52" t="s">
        <v>31</v>
      </c>
      <c r="K37" s="53"/>
      <c r="L37" s="52" t="s">
        <v>26</v>
      </c>
      <c r="M37" s="65"/>
    </row>
    <row r="38" spans="1:13" s="13" customFormat="1" ht="59.25" customHeight="1" thickBot="1">
      <c r="A38" s="59"/>
      <c r="B38" s="61"/>
      <c r="C38" s="61"/>
      <c r="D38" s="54"/>
      <c r="E38" s="55"/>
      <c r="F38" s="54"/>
      <c r="G38" s="55"/>
      <c r="H38" s="54"/>
      <c r="I38" s="55"/>
      <c r="J38" s="54"/>
      <c r="K38" s="55"/>
      <c r="L38" s="54"/>
      <c r="M38" s="66"/>
    </row>
    <row r="39" spans="1:13" s="14" customFormat="1" ht="34.5" customHeight="1">
      <c r="A39" s="16"/>
      <c r="B39" s="8"/>
      <c r="C39" s="8"/>
      <c r="D39" s="62"/>
      <c r="E39" s="62"/>
      <c r="F39" s="63"/>
      <c r="G39" s="63"/>
      <c r="H39" s="63"/>
      <c r="I39" s="63"/>
      <c r="J39" s="63"/>
      <c r="K39" s="63" t="e">
        <f>PRODUCT(H39/G42)</f>
        <v>#DIV/0!</v>
      </c>
      <c r="L39" s="97"/>
      <c r="M39" s="98"/>
    </row>
    <row r="40" spans="1:13" s="14" customFormat="1" ht="34.5" customHeight="1">
      <c r="A40" s="30"/>
      <c r="B40" s="31"/>
      <c r="C40" s="31"/>
      <c r="D40" s="71"/>
      <c r="E40" s="72"/>
      <c r="F40" s="93"/>
      <c r="G40" s="94"/>
      <c r="H40" s="95"/>
      <c r="I40" s="96"/>
      <c r="J40" s="95"/>
      <c r="K40" s="96"/>
      <c r="L40" s="101"/>
      <c r="M40" s="102"/>
    </row>
    <row r="41" spans="1:13" s="14" customFormat="1" ht="34.5" customHeight="1" thickBot="1">
      <c r="A41" s="17"/>
      <c r="B41" s="11"/>
      <c r="C41" s="11"/>
      <c r="D41" s="57"/>
      <c r="E41" s="57"/>
      <c r="F41" s="56"/>
      <c r="G41" s="56"/>
      <c r="H41" s="56"/>
      <c r="I41" s="56"/>
      <c r="J41" s="56"/>
      <c r="K41" s="56" t="e">
        <f>PRODUCT(H41/G43)</f>
        <v>#DIV/0!</v>
      </c>
      <c r="L41" s="67"/>
      <c r="M41" s="68"/>
    </row>
    <row r="42" ht="26.25" customHeight="1" hidden="1">
      <c r="G42" s="19">
        <f>PRODUCT(F39/100)</f>
        <v>0</v>
      </c>
    </row>
    <row r="43" ht="12" customHeight="1" hidden="1">
      <c r="G43" s="19">
        <f>PRODUCT(F41/100)</f>
        <v>0</v>
      </c>
    </row>
    <row r="44" ht="26.25" customHeight="1"/>
    <row r="45" spans="2:15" ht="15.75">
      <c r="B45" s="10" t="s">
        <v>16</v>
      </c>
      <c r="C45" s="10"/>
      <c r="D45" s="51" t="s">
        <v>37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2:15" ht="15.75">
      <c r="B46" s="10"/>
      <c r="C46" s="10"/>
      <c r="D46" s="51" t="s">
        <v>18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9" spans="2:15" ht="15.75">
      <c r="B49" s="10" t="s">
        <v>32</v>
      </c>
      <c r="C49" s="10"/>
      <c r="D49" s="51" t="s">
        <v>38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2:15" ht="15.75">
      <c r="B50" s="10"/>
      <c r="C50" s="10"/>
      <c r="D50" s="51" t="s">
        <v>39</v>
      </c>
      <c r="E50" s="51"/>
      <c r="F50" s="51"/>
      <c r="G50" s="51"/>
      <c r="H50" s="51"/>
      <c r="I50" s="51"/>
      <c r="J50" s="51"/>
      <c r="K50" s="51"/>
      <c r="L50" s="51" t="s">
        <v>17</v>
      </c>
      <c r="M50" s="51"/>
      <c r="N50" s="51"/>
      <c r="O50" s="51"/>
    </row>
  </sheetData>
  <sheetProtection/>
  <mergeCells count="64">
    <mergeCell ref="C7:C8"/>
    <mergeCell ref="A29:H29"/>
    <mergeCell ref="X7:Y7"/>
    <mergeCell ref="J40:K40"/>
    <mergeCell ref="L40:M40"/>
    <mergeCell ref="G33:H33"/>
    <mergeCell ref="G34:H34"/>
    <mergeCell ref="G35:H35"/>
    <mergeCell ref="G30:H31"/>
    <mergeCell ref="I30:I31"/>
    <mergeCell ref="A6:V6"/>
    <mergeCell ref="D30:E31"/>
    <mergeCell ref="D40:E40"/>
    <mergeCell ref="F40:G40"/>
    <mergeCell ref="H40:I40"/>
    <mergeCell ref="J39:K39"/>
    <mergeCell ref="L39:M39"/>
    <mergeCell ref="A7:A8"/>
    <mergeCell ref="D32:E32"/>
    <mergeCell ref="D7:G7"/>
    <mergeCell ref="A1:V1"/>
    <mergeCell ref="U7:U8"/>
    <mergeCell ref="H7:T7"/>
    <mergeCell ref="V7:V8"/>
    <mergeCell ref="A5:C5"/>
    <mergeCell ref="A2:V2"/>
    <mergeCell ref="A3:V3"/>
    <mergeCell ref="A4:V4"/>
    <mergeCell ref="O5:V5"/>
    <mergeCell ref="B7:B8"/>
    <mergeCell ref="G32:H32"/>
    <mergeCell ref="D33:E33"/>
    <mergeCell ref="D34:E34"/>
    <mergeCell ref="D35:E35"/>
    <mergeCell ref="A30:A31"/>
    <mergeCell ref="B30:B31"/>
    <mergeCell ref="C30:C31"/>
    <mergeCell ref="F30:F31"/>
    <mergeCell ref="H39:I39"/>
    <mergeCell ref="F41:G41"/>
    <mergeCell ref="A36:H36"/>
    <mergeCell ref="L37:M38"/>
    <mergeCell ref="L41:M41"/>
    <mergeCell ref="H37:I38"/>
    <mergeCell ref="D50:O50"/>
    <mergeCell ref="Z7:AA7"/>
    <mergeCell ref="A37:A38"/>
    <mergeCell ref="B37:B38"/>
    <mergeCell ref="C37:C38"/>
    <mergeCell ref="D37:E38"/>
    <mergeCell ref="D46:O46"/>
    <mergeCell ref="D45:O45"/>
    <mergeCell ref="D39:E39"/>
    <mergeCell ref="F39:G39"/>
    <mergeCell ref="AB7:AC7"/>
    <mergeCell ref="AD7:AF7"/>
    <mergeCell ref="AG7:AH7"/>
    <mergeCell ref="AI7:AJ7"/>
    <mergeCell ref="D49:O49"/>
    <mergeCell ref="J37:K38"/>
    <mergeCell ref="H41:I41"/>
    <mergeCell ref="J41:K41"/>
    <mergeCell ref="F37:G38"/>
    <mergeCell ref="D41:E41"/>
  </mergeCells>
  <printOptions horizontalCentered="1"/>
  <pageMargins left="0.3937007874015748" right="0.1968503937007874" top="0.1968503937007874" bottom="0.3937007874015748" header="0.5118110236220472" footer="0.5118110236220472"/>
  <pageSetup fitToHeight="0" fitToWidth="1" horizontalDpi="600" verticalDpi="600" orientation="landscape" paperSize="9" scale="81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="55" zoomScaleNormal="55" zoomScalePageLayoutView="0" workbookViewId="0" topLeftCell="A11">
      <selection activeCell="Y16" sqref="Y16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4" width="8.875" style="4" customWidth="1"/>
    <col min="5" max="5" width="8.25390625" style="4" customWidth="1"/>
    <col min="6" max="6" width="9.00390625" style="4" customWidth="1"/>
    <col min="7" max="10" width="6.75390625" style="4" customWidth="1"/>
    <col min="11" max="11" width="8.625" style="4" customWidth="1"/>
    <col min="12" max="12" width="6.75390625" style="4" customWidth="1"/>
    <col min="13" max="13" width="8.625" style="4" customWidth="1"/>
    <col min="14" max="15" width="6.75390625" style="4" customWidth="1"/>
    <col min="16" max="16" width="8.25390625" style="4" customWidth="1"/>
    <col min="17" max="17" width="6.75390625" style="4" customWidth="1"/>
    <col min="18" max="18" width="9.00390625" style="4" customWidth="1"/>
    <col min="19" max="19" width="5.00390625" style="4" customWidth="1"/>
    <col min="20" max="20" width="7.75390625" style="5" customWidth="1"/>
    <col min="21" max="21" width="5.75390625" style="5" customWidth="1"/>
    <col min="22" max="22" width="11.75390625" style="0" customWidth="1"/>
  </cols>
  <sheetData>
    <row r="1" spans="1:21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 t="s">
        <v>134</v>
      </c>
      <c r="P5" s="85"/>
      <c r="Q5" s="85"/>
      <c r="R5" s="85"/>
      <c r="S5" s="85"/>
      <c r="T5" s="85"/>
      <c r="U5" s="86"/>
    </row>
    <row r="6" spans="1:21" ht="33.75" customHeight="1">
      <c r="A6" s="88" t="s">
        <v>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2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/>
      <c r="H7" s="79" t="s">
        <v>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8" t="s">
        <v>9</v>
      </c>
      <c r="U7" s="78" t="s">
        <v>10</v>
      </c>
      <c r="V7" s="34"/>
    </row>
    <row r="8" spans="1:21" s="1" customFormat="1" ht="59.25" customHeight="1">
      <c r="A8" s="78"/>
      <c r="B8" s="87"/>
      <c r="C8" s="87"/>
      <c r="D8" s="24" t="s">
        <v>1</v>
      </c>
      <c r="E8" s="24" t="s">
        <v>14</v>
      </c>
      <c r="F8" s="24" t="s">
        <v>15</v>
      </c>
      <c r="G8" s="25" t="s">
        <v>3</v>
      </c>
      <c r="H8" s="24" t="s">
        <v>131</v>
      </c>
      <c r="I8" s="24" t="s">
        <v>12</v>
      </c>
      <c r="J8" s="24" t="s">
        <v>132</v>
      </c>
      <c r="K8" s="24" t="s">
        <v>133</v>
      </c>
      <c r="L8" s="24" t="s">
        <v>11</v>
      </c>
      <c r="M8" s="24" t="s">
        <v>20</v>
      </c>
      <c r="N8" s="24" t="s">
        <v>21</v>
      </c>
      <c r="O8" s="24" t="s">
        <v>13</v>
      </c>
      <c r="P8" s="24" t="s">
        <v>15</v>
      </c>
      <c r="Q8" s="24" t="s">
        <v>5</v>
      </c>
      <c r="R8" s="24" t="s">
        <v>15</v>
      </c>
      <c r="S8" s="25" t="s">
        <v>3</v>
      </c>
      <c r="T8" s="78"/>
      <c r="U8" s="78"/>
    </row>
    <row r="9" spans="1:21" s="2" customFormat="1" ht="57" customHeight="1">
      <c r="A9" s="36">
        <v>12</v>
      </c>
      <c r="B9" s="32" t="s">
        <v>62</v>
      </c>
      <c r="C9" s="32" t="s">
        <v>63</v>
      </c>
      <c r="D9" s="33">
        <v>38</v>
      </c>
      <c r="E9" s="33">
        <v>0.29</v>
      </c>
      <c r="F9" s="33">
        <v>40</v>
      </c>
      <c r="G9" s="26"/>
      <c r="H9" s="33">
        <v>2.74</v>
      </c>
      <c r="I9" s="33">
        <v>1.48</v>
      </c>
      <c r="J9" s="33">
        <v>4.96</v>
      </c>
      <c r="K9" s="33">
        <v>10.14</v>
      </c>
      <c r="L9" s="33">
        <v>9.4</v>
      </c>
      <c r="M9" s="33">
        <v>16.8</v>
      </c>
      <c r="N9" s="33">
        <v>5.7</v>
      </c>
      <c r="O9" s="33">
        <v>3.3</v>
      </c>
      <c r="P9" s="33">
        <v>54.519999999999996</v>
      </c>
      <c r="Q9" s="33">
        <v>2.49</v>
      </c>
      <c r="R9" s="35">
        <v>56.52</v>
      </c>
      <c r="S9" s="26"/>
      <c r="T9" s="33">
        <f aca="true" t="shared" si="0" ref="T9:T22">F9+R9</f>
        <v>96.52000000000001</v>
      </c>
      <c r="U9" s="23">
        <v>1</v>
      </c>
    </row>
    <row r="10" spans="1:21" s="2" customFormat="1" ht="51.75" customHeight="1">
      <c r="A10" s="36">
        <v>14</v>
      </c>
      <c r="B10" s="32" t="s">
        <v>33</v>
      </c>
      <c r="C10" s="32" t="s">
        <v>61</v>
      </c>
      <c r="D10" s="33">
        <v>38</v>
      </c>
      <c r="E10" s="33">
        <v>0.4</v>
      </c>
      <c r="F10" s="33">
        <v>39</v>
      </c>
      <c r="G10" s="26"/>
      <c r="H10" s="33">
        <v>2.74</v>
      </c>
      <c r="I10" s="33">
        <v>2.2199999999999998</v>
      </c>
      <c r="J10" s="33">
        <v>4.96</v>
      </c>
      <c r="K10" s="33">
        <v>10.14</v>
      </c>
      <c r="L10" s="33">
        <v>9.4</v>
      </c>
      <c r="M10" s="33">
        <v>16.8</v>
      </c>
      <c r="N10" s="33">
        <v>5.7</v>
      </c>
      <c r="O10" s="33">
        <v>3.3</v>
      </c>
      <c r="P10" s="33">
        <v>55.260000000000005</v>
      </c>
      <c r="Q10" s="33">
        <v>3.01</v>
      </c>
      <c r="R10" s="35">
        <v>56.26</v>
      </c>
      <c r="S10" s="26"/>
      <c r="T10" s="33">
        <f t="shared" si="0"/>
        <v>95.25999999999999</v>
      </c>
      <c r="U10" s="23">
        <v>2</v>
      </c>
    </row>
    <row r="11" spans="1:21" s="2" customFormat="1" ht="51.75" customHeight="1">
      <c r="A11" s="36">
        <v>13</v>
      </c>
      <c r="B11" s="32" t="s">
        <v>52</v>
      </c>
      <c r="C11" s="32" t="s">
        <v>53</v>
      </c>
      <c r="D11" s="33">
        <v>38</v>
      </c>
      <c r="E11" s="33">
        <v>0.42</v>
      </c>
      <c r="F11" s="33">
        <v>38.5</v>
      </c>
      <c r="G11" s="26"/>
      <c r="H11" s="33">
        <v>2.74</v>
      </c>
      <c r="I11" s="33">
        <v>2.2199999999999998</v>
      </c>
      <c r="J11" s="33">
        <v>4.96</v>
      </c>
      <c r="K11" s="33">
        <v>10.14</v>
      </c>
      <c r="L11" s="33">
        <v>9.4</v>
      </c>
      <c r="M11" s="33">
        <v>16.8</v>
      </c>
      <c r="N11" s="33">
        <v>5.7</v>
      </c>
      <c r="O11" s="33">
        <v>3.3</v>
      </c>
      <c r="P11" s="33">
        <v>55.260000000000005</v>
      </c>
      <c r="Q11" s="33">
        <v>3.57</v>
      </c>
      <c r="R11" s="35">
        <v>55.76</v>
      </c>
      <c r="S11" s="26"/>
      <c r="T11" s="33">
        <f t="shared" si="0"/>
        <v>94.25999999999999</v>
      </c>
      <c r="U11" s="23">
        <v>3</v>
      </c>
    </row>
    <row r="12" spans="1:21" s="2" customFormat="1" ht="51.75" customHeight="1">
      <c r="A12" s="36">
        <v>3</v>
      </c>
      <c r="B12" s="32" t="s">
        <v>54</v>
      </c>
      <c r="C12" s="32" t="s">
        <v>53</v>
      </c>
      <c r="D12" s="33">
        <v>38</v>
      </c>
      <c r="E12" s="33">
        <v>1.08</v>
      </c>
      <c r="F12" s="33">
        <f aca="true" t="shared" si="1" ref="F12:F22">D12</f>
        <v>38</v>
      </c>
      <c r="G12" s="26"/>
      <c r="H12" s="33">
        <v>2.74</v>
      </c>
      <c r="I12" s="33">
        <v>1.48</v>
      </c>
      <c r="J12" s="33">
        <v>4.96</v>
      </c>
      <c r="K12" s="33">
        <v>10.14</v>
      </c>
      <c r="L12" s="33">
        <v>9.4</v>
      </c>
      <c r="M12" s="33">
        <v>16.8</v>
      </c>
      <c r="N12" s="33">
        <v>5.7</v>
      </c>
      <c r="O12" s="33">
        <v>3.3</v>
      </c>
      <c r="P12" s="33">
        <v>54.519999999999996</v>
      </c>
      <c r="Q12" s="33">
        <v>3.29</v>
      </c>
      <c r="R12" s="35">
        <f aca="true" t="shared" si="2" ref="R12:R22">P12</f>
        <v>54.519999999999996</v>
      </c>
      <c r="S12" s="26"/>
      <c r="T12" s="33">
        <f t="shared" si="0"/>
        <v>92.52</v>
      </c>
      <c r="U12" s="23">
        <v>4</v>
      </c>
    </row>
    <row r="13" spans="1:21" s="2" customFormat="1" ht="51.75" customHeight="1">
      <c r="A13" s="36">
        <v>7</v>
      </c>
      <c r="B13" s="32" t="s">
        <v>42</v>
      </c>
      <c r="C13" s="32" t="s">
        <v>43</v>
      </c>
      <c r="D13" s="33">
        <v>38</v>
      </c>
      <c r="E13" s="33">
        <v>1.3</v>
      </c>
      <c r="F13" s="33">
        <f t="shared" si="1"/>
        <v>38</v>
      </c>
      <c r="G13" s="26"/>
      <c r="H13" s="33">
        <v>2.74</v>
      </c>
      <c r="I13" s="33">
        <v>1.48</v>
      </c>
      <c r="J13" s="33">
        <v>4.96</v>
      </c>
      <c r="K13" s="33">
        <v>10.14</v>
      </c>
      <c r="L13" s="33">
        <v>9.4</v>
      </c>
      <c r="M13" s="33">
        <v>16.8</v>
      </c>
      <c r="N13" s="33">
        <v>5.7</v>
      </c>
      <c r="O13" s="33">
        <v>3.3</v>
      </c>
      <c r="P13" s="33">
        <v>54.519999999999996</v>
      </c>
      <c r="Q13" s="33">
        <v>4.17</v>
      </c>
      <c r="R13" s="35">
        <f t="shared" si="2"/>
        <v>54.519999999999996</v>
      </c>
      <c r="S13" s="26"/>
      <c r="T13" s="33">
        <f t="shared" si="0"/>
        <v>92.52</v>
      </c>
      <c r="U13" s="23">
        <v>4</v>
      </c>
    </row>
    <row r="14" spans="1:21" s="2" customFormat="1" ht="51.75" customHeight="1">
      <c r="A14" s="36">
        <v>6</v>
      </c>
      <c r="B14" s="32" t="s">
        <v>44</v>
      </c>
      <c r="C14" s="32" t="s">
        <v>45</v>
      </c>
      <c r="D14" s="33">
        <v>38</v>
      </c>
      <c r="E14" s="33">
        <v>0.5</v>
      </c>
      <c r="F14" s="33">
        <f t="shared" si="1"/>
        <v>38</v>
      </c>
      <c r="G14" s="26"/>
      <c r="H14" s="33">
        <v>2.74</v>
      </c>
      <c r="I14" s="33">
        <v>2.2199999999999998</v>
      </c>
      <c r="J14" s="33">
        <v>4.96</v>
      </c>
      <c r="K14" s="33">
        <v>6.66</v>
      </c>
      <c r="L14" s="33">
        <v>9.4</v>
      </c>
      <c r="M14" s="33">
        <v>16.8</v>
      </c>
      <c r="N14" s="33">
        <v>5.7</v>
      </c>
      <c r="O14" s="33">
        <v>3.3</v>
      </c>
      <c r="P14" s="33">
        <v>51.78</v>
      </c>
      <c r="Q14" s="33">
        <v>4.31</v>
      </c>
      <c r="R14" s="35">
        <f t="shared" si="2"/>
        <v>51.78</v>
      </c>
      <c r="S14" s="26"/>
      <c r="T14" s="33">
        <f t="shared" si="0"/>
        <v>89.78</v>
      </c>
      <c r="U14" s="23">
        <v>5</v>
      </c>
    </row>
    <row r="15" spans="1:21" s="2" customFormat="1" ht="51.75" customHeight="1">
      <c r="A15" s="36">
        <v>5</v>
      </c>
      <c r="B15" s="32" t="s">
        <v>57</v>
      </c>
      <c r="C15" s="32" t="s">
        <v>58</v>
      </c>
      <c r="D15" s="33">
        <v>36.2</v>
      </c>
      <c r="E15" s="33">
        <v>2.09</v>
      </c>
      <c r="F15" s="33">
        <f t="shared" si="1"/>
        <v>36.2</v>
      </c>
      <c r="G15" s="26"/>
      <c r="H15" s="33">
        <v>2.74</v>
      </c>
      <c r="I15" s="33">
        <v>1.48</v>
      </c>
      <c r="J15" s="33">
        <v>2.2199999999999998</v>
      </c>
      <c r="K15" s="33">
        <v>10.14</v>
      </c>
      <c r="L15" s="33">
        <v>9.4</v>
      </c>
      <c r="M15" s="33">
        <v>16.8</v>
      </c>
      <c r="N15" s="33">
        <v>5.7</v>
      </c>
      <c r="O15" s="33">
        <v>3.3</v>
      </c>
      <c r="P15" s="33">
        <v>51.78</v>
      </c>
      <c r="Q15" s="33">
        <v>4.46</v>
      </c>
      <c r="R15" s="35">
        <f t="shared" si="2"/>
        <v>51.78</v>
      </c>
      <c r="S15" s="26"/>
      <c r="T15" s="33">
        <f t="shared" si="0"/>
        <v>87.98</v>
      </c>
      <c r="U15" s="23">
        <v>6</v>
      </c>
    </row>
    <row r="16" spans="1:21" s="2" customFormat="1" ht="51.75" customHeight="1">
      <c r="A16" s="36">
        <v>1</v>
      </c>
      <c r="B16" s="32" t="s">
        <v>80</v>
      </c>
      <c r="C16" s="32" t="s">
        <v>81</v>
      </c>
      <c r="D16" s="33">
        <v>34.4</v>
      </c>
      <c r="E16" s="33">
        <v>1.43</v>
      </c>
      <c r="F16" s="33">
        <f t="shared" si="1"/>
        <v>34.4</v>
      </c>
      <c r="G16" s="26"/>
      <c r="H16" s="33">
        <v>2.74</v>
      </c>
      <c r="I16" s="33">
        <v>2.2199999999999998</v>
      </c>
      <c r="J16" s="33">
        <v>4.96</v>
      </c>
      <c r="K16" s="33">
        <v>10.14</v>
      </c>
      <c r="L16" s="33">
        <v>9.4</v>
      </c>
      <c r="M16" s="33">
        <v>16.8</v>
      </c>
      <c r="N16" s="33">
        <v>2.96</v>
      </c>
      <c r="O16" s="33">
        <v>3.3</v>
      </c>
      <c r="P16" s="33">
        <v>52.52</v>
      </c>
      <c r="Q16" s="33">
        <v>4.24</v>
      </c>
      <c r="R16" s="35">
        <f t="shared" si="2"/>
        <v>52.52</v>
      </c>
      <c r="S16" s="26"/>
      <c r="T16" s="33">
        <f t="shared" si="0"/>
        <v>86.92</v>
      </c>
      <c r="U16" s="23">
        <v>7</v>
      </c>
    </row>
    <row r="17" spans="1:21" s="2" customFormat="1" ht="51.75" customHeight="1">
      <c r="A17" s="36">
        <v>10</v>
      </c>
      <c r="B17" s="32" t="s">
        <v>55</v>
      </c>
      <c r="C17" s="32" t="s">
        <v>56</v>
      </c>
      <c r="D17" s="33">
        <v>34.4</v>
      </c>
      <c r="E17" s="33">
        <v>1.45</v>
      </c>
      <c r="F17" s="33">
        <f t="shared" si="1"/>
        <v>34.4</v>
      </c>
      <c r="G17" s="26"/>
      <c r="H17" s="33">
        <v>2.74</v>
      </c>
      <c r="I17" s="33">
        <v>1.48</v>
      </c>
      <c r="J17" s="33">
        <v>4.96</v>
      </c>
      <c r="K17" s="33">
        <v>10.14</v>
      </c>
      <c r="L17" s="33">
        <v>5.92</v>
      </c>
      <c r="M17" s="33">
        <v>16.8</v>
      </c>
      <c r="N17" s="33">
        <v>5.7</v>
      </c>
      <c r="O17" s="33">
        <v>3.3</v>
      </c>
      <c r="P17" s="33">
        <v>51.040000000000006</v>
      </c>
      <c r="Q17" s="33">
        <v>4.35</v>
      </c>
      <c r="R17" s="35">
        <f t="shared" si="2"/>
        <v>51.040000000000006</v>
      </c>
      <c r="S17" s="26"/>
      <c r="T17" s="33">
        <f t="shared" si="0"/>
        <v>85.44</v>
      </c>
      <c r="U17" s="23">
        <v>8</v>
      </c>
    </row>
    <row r="18" spans="1:21" s="2" customFormat="1" ht="51.75" customHeight="1">
      <c r="A18" s="36">
        <v>11</v>
      </c>
      <c r="B18" s="32" t="s">
        <v>48</v>
      </c>
      <c r="C18" s="32" t="s">
        <v>49</v>
      </c>
      <c r="D18" s="33">
        <v>30.6</v>
      </c>
      <c r="E18" s="33">
        <v>1.45</v>
      </c>
      <c r="F18" s="33">
        <f t="shared" si="1"/>
        <v>30.6</v>
      </c>
      <c r="G18" s="26"/>
      <c r="H18" s="33">
        <v>2.74</v>
      </c>
      <c r="I18" s="33">
        <v>1.48</v>
      </c>
      <c r="J18" s="33">
        <v>4.96</v>
      </c>
      <c r="K18" s="33">
        <v>10.14</v>
      </c>
      <c r="L18" s="33">
        <v>9.4</v>
      </c>
      <c r="M18" s="33">
        <v>16.8</v>
      </c>
      <c r="N18" s="33">
        <v>5.7</v>
      </c>
      <c r="O18" s="33">
        <v>3.3</v>
      </c>
      <c r="P18" s="33">
        <v>54.519999999999996</v>
      </c>
      <c r="Q18" s="33">
        <v>3.35</v>
      </c>
      <c r="R18" s="35">
        <f t="shared" si="2"/>
        <v>54.519999999999996</v>
      </c>
      <c r="S18" s="26"/>
      <c r="T18" s="33">
        <f t="shared" si="0"/>
        <v>85.12</v>
      </c>
      <c r="U18" s="23">
        <v>9</v>
      </c>
    </row>
    <row r="19" spans="1:21" s="2" customFormat="1" ht="51.75" customHeight="1">
      <c r="A19" s="36">
        <v>4</v>
      </c>
      <c r="B19" s="32" t="s">
        <v>46</v>
      </c>
      <c r="C19" s="32" t="s">
        <v>47</v>
      </c>
      <c r="D19" s="33">
        <v>30.6</v>
      </c>
      <c r="E19" s="33">
        <v>2.43</v>
      </c>
      <c r="F19" s="33">
        <f t="shared" si="1"/>
        <v>30.6</v>
      </c>
      <c r="G19" s="26"/>
      <c r="H19" s="33">
        <v>2.74</v>
      </c>
      <c r="I19" s="33">
        <v>2.2199999999999998</v>
      </c>
      <c r="J19" s="33">
        <v>2.2199999999999998</v>
      </c>
      <c r="K19" s="33">
        <v>7.4</v>
      </c>
      <c r="L19" s="33">
        <v>9.4</v>
      </c>
      <c r="M19" s="33">
        <v>16.8</v>
      </c>
      <c r="N19" s="33">
        <v>5.7</v>
      </c>
      <c r="O19" s="33">
        <v>3.3</v>
      </c>
      <c r="P19" s="33">
        <v>49.78</v>
      </c>
      <c r="Q19" s="33">
        <v>5.03</v>
      </c>
      <c r="R19" s="35">
        <f t="shared" si="2"/>
        <v>49.78</v>
      </c>
      <c r="S19" s="26"/>
      <c r="T19" s="33">
        <f t="shared" si="0"/>
        <v>80.38</v>
      </c>
      <c r="U19" s="23">
        <v>10</v>
      </c>
    </row>
    <row r="20" spans="1:21" s="2" customFormat="1" ht="51.75" customHeight="1">
      <c r="A20" s="36">
        <v>2</v>
      </c>
      <c r="B20" s="32" t="s">
        <v>59</v>
      </c>
      <c r="C20" s="32" t="s">
        <v>60</v>
      </c>
      <c r="D20" s="33">
        <v>27</v>
      </c>
      <c r="E20" s="33">
        <v>11</v>
      </c>
      <c r="F20" s="33">
        <f t="shared" si="1"/>
        <v>27</v>
      </c>
      <c r="G20" s="26"/>
      <c r="H20" s="33">
        <v>2.74</v>
      </c>
      <c r="I20" s="33">
        <v>4.96</v>
      </c>
      <c r="J20" s="33">
        <v>4.96</v>
      </c>
      <c r="K20" s="33">
        <v>5.92</v>
      </c>
      <c r="L20" s="33">
        <v>9.4</v>
      </c>
      <c r="M20" s="33">
        <v>16.8</v>
      </c>
      <c r="N20" s="33">
        <v>5.7</v>
      </c>
      <c r="O20" s="33">
        <v>0</v>
      </c>
      <c r="P20" s="33">
        <v>50.480000000000004</v>
      </c>
      <c r="Q20" s="33">
        <v>5.51</v>
      </c>
      <c r="R20" s="35">
        <f t="shared" si="2"/>
        <v>50.480000000000004</v>
      </c>
      <c r="S20" s="26"/>
      <c r="T20" s="33">
        <f t="shared" si="0"/>
        <v>77.48</v>
      </c>
      <c r="U20" s="23">
        <v>11</v>
      </c>
    </row>
    <row r="21" spans="1:21" s="2" customFormat="1" ht="51.75" customHeight="1">
      <c r="A21" s="36">
        <v>9</v>
      </c>
      <c r="B21" s="32" t="s">
        <v>50</v>
      </c>
      <c r="C21" s="32" t="s">
        <v>51</v>
      </c>
      <c r="D21" s="33">
        <v>23.400000000000002</v>
      </c>
      <c r="E21" s="33">
        <v>7.59</v>
      </c>
      <c r="F21" s="33">
        <f t="shared" si="1"/>
        <v>23.400000000000002</v>
      </c>
      <c r="G21" s="26"/>
      <c r="H21" s="33">
        <v>2.74</v>
      </c>
      <c r="I21" s="33">
        <v>1.48</v>
      </c>
      <c r="J21" s="33">
        <v>4.96</v>
      </c>
      <c r="K21" s="33">
        <v>10.14</v>
      </c>
      <c r="L21" s="33">
        <v>9.4</v>
      </c>
      <c r="M21" s="33">
        <v>14.06</v>
      </c>
      <c r="N21" s="33">
        <v>2.2199999999999998</v>
      </c>
      <c r="O21" s="33">
        <v>0</v>
      </c>
      <c r="P21" s="33">
        <v>45</v>
      </c>
      <c r="Q21" s="33">
        <v>5.04</v>
      </c>
      <c r="R21" s="35">
        <f t="shared" si="2"/>
        <v>45</v>
      </c>
      <c r="S21" s="26"/>
      <c r="T21" s="33">
        <f t="shared" si="0"/>
        <v>68.4</v>
      </c>
      <c r="U21" s="23">
        <v>12</v>
      </c>
    </row>
    <row r="22" spans="1:21" s="2" customFormat="1" ht="51.75" customHeight="1">
      <c r="A22" s="36">
        <v>8</v>
      </c>
      <c r="B22" s="32" t="s">
        <v>64</v>
      </c>
      <c r="C22" s="32" t="s">
        <v>65</v>
      </c>
      <c r="D22" s="33">
        <v>0</v>
      </c>
      <c r="E22" s="33">
        <v>0</v>
      </c>
      <c r="F22" s="33">
        <f t="shared" si="1"/>
        <v>0</v>
      </c>
      <c r="G22" s="26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5">
        <f t="shared" si="2"/>
        <v>0</v>
      </c>
      <c r="S22" s="26"/>
      <c r="T22" s="33">
        <f t="shared" si="0"/>
        <v>0</v>
      </c>
      <c r="U22" s="23" t="s">
        <v>157</v>
      </c>
    </row>
    <row r="25" spans="2:3" ht="18.75">
      <c r="B25" s="29" t="s">
        <v>16</v>
      </c>
      <c r="C25" s="6" t="s">
        <v>36</v>
      </c>
    </row>
    <row r="27" spans="2:3" ht="15.75">
      <c r="B27" s="10" t="s">
        <v>32</v>
      </c>
      <c r="C27" s="6" t="s">
        <v>36</v>
      </c>
    </row>
    <row r="29" spans="1:8" s="12" customFormat="1" ht="32.25" customHeight="1" thickBot="1">
      <c r="A29" s="64" t="s">
        <v>22</v>
      </c>
      <c r="B29" s="64"/>
      <c r="C29" s="64"/>
      <c r="D29" s="64"/>
      <c r="E29" s="64"/>
      <c r="F29" s="64"/>
      <c r="G29" s="64"/>
      <c r="H29" s="64"/>
    </row>
    <row r="30" spans="1:15" s="12" customFormat="1" ht="21.75" customHeight="1">
      <c r="A30" s="58" t="s">
        <v>7</v>
      </c>
      <c r="B30" s="60" t="s">
        <v>0</v>
      </c>
      <c r="C30" s="60" t="s">
        <v>23</v>
      </c>
      <c r="D30" s="89" t="s">
        <v>24</v>
      </c>
      <c r="E30" s="90"/>
      <c r="F30" s="46"/>
      <c r="G30" s="105" t="s">
        <v>27</v>
      </c>
      <c r="H30" s="106"/>
      <c r="I30" s="109" t="s">
        <v>26</v>
      </c>
      <c r="J30" s="4"/>
      <c r="K30" s="4"/>
      <c r="L30" s="4"/>
      <c r="M30" s="4"/>
      <c r="N30" s="5"/>
      <c r="O30" s="5"/>
    </row>
    <row r="31" spans="1:15" s="13" customFormat="1" ht="50.25" customHeight="1" thickBot="1">
      <c r="A31" s="73"/>
      <c r="B31" s="74"/>
      <c r="C31" s="74"/>
      <c r="D31" s="91"/>
      <c r="E31" s="92"/>
      <c r="F31" s="47"/>
      <c r="G31" s="107"/>
      <c r="H31" s="108"/>
      <c r="I31" s="110"/>
      <c r="J31" s="4"/>
      <c r="K31" s="4"/>
      <c r="L31" s="4"/>
      <c r="M31" s="4"/>
      <c r="N31" s="5"/>
      <c r="O31" s="5"/>
    </row>
    <row r="32" spans="1:15" s="14" customFormat="1" ht="33.75" customHeight="1">
      <c r="A32" s="16"/>
      <c r="B32" s="8"/>
      <c r="C32" s="9"/>
      <c r="D32" s="99"/>
      <c r="E32" s="100"/>
      <c r="F32" s="48"/>
      <c r="G32" s="69"/>
      <c r="H32" s="70"/>
      <c r="I32" s="15"/>
      <c r="J32" s="4"/>
      <c r="K32" s="4"/>
      <c r="L32" s="4"/>
      <c r="M32" s="4"/>
      <c r="N32" s="5"/>
      <c r="O32" s="5"/>
    </row>
    <row r="33" spans="1:15" s="14" customFormat="1" ht="33.75" customHeight="1">
      <c r="A33" s="27"/>
      <c r="B33" s="22"/>
      <c r="C33" s="22"/>
      <c r="D33" s="71"/>
      <c r="E33" s="72"/>
      <c r="F33" s="49"/>
      <c r="G33" s="103"/>
      <c r="H33" s="104"/>
      <c r="I33" s="21"/>
      <c r="J33" s="4"/>
      <c r="K33" s="4"/>
      <c r="L33" s="4"/>
      <c r="M33" s="4"/>
      <c r="N33" s="5"/>
      <c r="O33" s="5"/>
    </row>
    <row r="34" spans="1:15" s="14" customFormat="1" ht="33.75" customHeight="1">
      <c r="A34" s="27"/>
      <c r="B34" s="22"/>
      <c r="C34" s="22"/>
      <c r="D34" s="71"/>
      <c r="E34" s="72"/>
      <c r="F34" s="49"/>
      <c r="G34" s="103"/>
      <c r="H34" s="104"/>
      <c r="I34" s="21"/>
      <c r="J34" s="4"/>
      <c r="K34" s="4"/>
      <c r="L34" s="4"/>
      <c r="M34" s="4"/>
      <c r="N34" s="5"/>
      <c r="O34" s="5"/>
    </row>
    <row r="35" spans="1:15" s="14" customFormat="1" ht="33.75" customHeight="1">
      <c r="A35" s="27"/>
      <c r="B35" s="22"/>
      <c r="C35" s="22"/>
      <c r="D35" s="71"/>
      <c r="E35" s="72"/>
      <c r="F35" s="49"/>
      <c r="G35" s="103"/>
      <c r="H35" s="104"/>
      <c r="I35" s="21"/>
      <c r="J35" s="4"/>
      <c r="K35" s="4"/>
      <c r="L35" s="4"/>
      <c r="M35" s="4"/>
      <c r="N35" s="5"/>
      <c r="O35" s="5"/>
    </row>
    <row r="36" spans="1:8" s="12" customFormat="1" ht="32.25" customHeight="1" thickBot="1">
      <c r="A36" s="64" t="s">
        <v>28</v>
      </c>
      <c r="B36" s="64"/>
      <c r="C36" s="64"/>
      <c r="D36" s="64"/>
      <c r="E36" s="64"/>
      <c r="F36" s="64"/>
      <c r="G36" s="64"/>
      <c r="H36" s="64"/>
    </row>
    <row r="37" spans="1:13" s="12" customFormat="1" ht="21.75" customHeight="1">
      <c r="A37" s="58" t="s">
        <v>7</v>
      </c>
      <c r="B37" s="60" t="s">
        <v>0</v>
      </c>
      <c r="C37" s="60" t="s">
        <v>23</v>
      </c>
      <c r="D37" s="52" t="s">
        <v>24</v>
      </c>
      <c r="E37" s="53"/>
      <c r="F37" s="43"/>
      <c r="G37" s="53"/>
      <c r="H37" s="52" t="s">
        <v>30</v>
      </c>
      <c r="I37" s="53"/>
      <c r="J37" s="52" t="s">
        <v>31</v>
      </c>
      <c r="K37" s="53"/>
      <c r="L37" s="52" t="s">
        <v>26</v>
      </c>
      <c r="M37" s="65"/>
    </row>
    <row r="38" spans="1:13" s="13" customFormat="1" ht="59.25" customHeight="1" thickBot="1">
      <c r="A38" s="59"/>
      <c r="B38" s="61"/>
      <c r="C38" s="61"/>
      <c r="D38" s="54"/>
      <c r="E38" s="55"/>
      <c r="F38" s="44"/>
      <c r="G38" s="55"/>
      <c r="H38" s="54"/>
      <c r="I38" s="55"/>
      <c r="J38" s="54"/>
      <c r="K38" s="55"/>
      <c r="L38" s="54"/>
      <c r="M38" s="66"/>
    </row>
    <row r="39" spans="1:13" s="14" customFormat="1" ht="34.5" customHeight="1">
      <c r="A39" s="16"/>
      <c r="B39" s="8"/>
      <c r="C39" s="8"/>
      <c r="D39" s="62"/>
      <c r="E39" s="62"/>
      <c r="F39" s="41"/>
      <c r="G39" s="40"/>
      <c r="H39" s="63"/>
      <c r="I39" s="63"/>
      <c r="J39" s="63"/>
      <c r="K39" s="63" t="e">
        <f>PRODUCT(H39/G42)</f>
        <v>#REF!</v>
      </c>
      <c r="L39" s="97"/>
      <c r="M39" s="98"/>
    </row>
    <row r="40" spans="1:13" s="14" customFormat="1" ht="34.5" customHeight="1">
      <c r="A40" s="30"/>
      <c r="B40" s="31"/>
      <c r="C40" s="31"/>
      <c r="D40" s="71"/>
      <c r="E40" s="72"/>
      <c r="F40" s="38"/>
      <c r="G40" s="39"/>
      <c r="H40" s="95"/>
      <c r="I40" s="96"/>
      <c r="J40" s="95"/>
      <c r="K40" s="96"/>
      <c r="L40" s="101"/>
      <c r="M40" s="102"/>
    </row>
    <row r="41" spans="1:13" s="14" customFormat="1" ht="34.5" customHeight="1" thickBot="1">
      <c r="A41" s="17"/>
      <c r="B41" s="11"/>
      <c r="C41" s="11"/>
      <c r="D41" s="57"/>
      <c r="E41" s="57"/>
      <c r="F41" s="45"/>
      <c r="G41" s="42"/>
      <c r="H41" s="56"/>
      <c r="I41" s="56"/>
      <c r="J41" s="56"/>
      <c r="K41" s="56" t="e">
        <f>PRODUCT(H41/G43)</f>
        <v>#REF!</v>
      </c>
      <c r="L41" s="67"/>
      <c r="M41" s="68"/>
    </row>
    <row r="42" ht="26.25" customHeight="1" hidden="1">
      <c r="G42" s="19" t="e">
        <f>PRODUCT(#REF!/100)</f>
        <v>#REF!</v>
      </c>
    </row>
    <row r="43" ht="12" customHeight="1" hidden="1">
      <c r="G43" s="19" t="e">
        <f>PRODUCT(#REF!/100)</f>
        <v>#REF!</v>
      </c>
    </row>
    <row r="44" ht="26.25" customHeight="1"/>
    <row r="45" spans="2:15" ht="15.75">
      <c r="B45" s="10" t="s">
        <v>16</v>
      </c>
      <c r="C45" s="10"/>
      <c r="D45" s="51" t="s">
        <v>37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2:15" ht="15.75">
      <c r="B46" s="10"/>
      <c r="C46" s="10"/>
      <c r="D46" s="51" t="s">
        <v>18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9" spans="2:15" ht="15.75">
      <c r="B49" s="10" t="s">
        <v>32</v>
      </c>
      <c r="C49" s="10"/>
      <c r="D49" s="51" t="s">
        <v>38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2:15" ht="15.75">
      <c r="B50" s="10"/>
      <c r="C50" s="10"/>
      <c r="D50" s="51" t="s">
        <v>39</v>
      </c>
      <c r="E50" s="51"/>
      <c r="F50" s="51"/>
      <c r="G50" s="51"/>
      <c r="H50" s="51"/>
      <c r="I50" s="51"/>
      <c r="J50" s="51"/>
      <c r="K50" s="51"/>
      <c r="L50" s="51" t="s">
        <v>17</v>
      </c>
      <c r="M50" s="51"/>
      <c r="N50" s="51"/>
      <c r="O50" s="51"/>
    </row>
  </sheetData>
  <sheetProtection/>
  <mergeCells count="54">
    <mergeCell ref="D45:O45"/>
    <mergeCell ref="D46:O46"/>
    <mergeCell ref="D49:O49"/>
    <mergeCell ref="D50:O50"/>
    <mergeCell ref="D40:E40"/>
    <mergeCell ref="H40:I40"/>
    <mergeCell ref="J40:K40"/>
    <mergeCell ref="L40:M40"/>
    <mergeCell ref="D41:E41"/>
    <mergeCell ref="H41:I41"/>
    <mergeCell ref="J41:K41"/>
    <mergeCell ref="L41:M41"/>
    <mergeCell ref="J37:K38"/>
    <mergeCell ref="L37:M38"/>
    <mergeCell ref="D39:E39"/>
    <mergeCell ref="H39:I39"/>
    <mergeCell ref="J39:K39"/>
    <mergeCell ref="L39:M39"/>
    <mergeCell ref="D35:E35"/>
    <mergeCell ref="G35:H35"/>
    <mergeCell ref="A36:H36"/>
    <mergeCell ref="A37:A38"/>
    <mergeCell ref="B37:B38"/>
    <mergeCell ref="C37:C38"/>
    <mergeCell ref="D37:E38"/>
    <mergeCell ref="G37:G38"/>
    <mergeCell ref="H37:I38"/>
    <mergeCell ref="I30:I31"/>
    <mergeCell ref="D32:E32"/>
    <mergeCell ref="G32:H32"/>
    <mergeCell ref="D33:E33"/>
    <mergeCell ref="G33:H33"/>
    <mergeCell ref="D34:E34"/>
    <mergeCell ref="G34:H34"/>
    <mergeCell ref="A29:H29"/>
    <mergeCell ref="A30:A31"/>
    <mergeCell ref="B30:B31"/>
    <mergeCell ref="C30:C31"/>
    <mergeCell ref="D30:E31"/>
    <mergeCell ref="G30:H31"/>
    <mergeCell ref="A6:U6"/>
    <mergeCell ref="A7:A8"/>
    <mergeCell ref="B7:B8"/>
    <mergeCell ref="C7:C8"/>
    <mergeCell ref="D7:G7"/>
    <mergeCell ref="H7:S7"/>
    <mergeCell ref="T7:T8"/>
    <mergeCell ref="U7:U8"/>
    <mergeCell ref="A1:U1"/>
    <mergeCell ref="A2:U2"/>
    <mergeCell ref="A3:U3"/>
    <mergeCell ref="A4:U4"/>
    <mergeCell ref="A5:C5"/>
    <mergeCell ref="O5:U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="55" zoomScaleNormal="55" zoomScalePageLayoutView="0" workbookViewId="0" topLeftCell="A1">
      <selection activeCell="D5" sqref="D1:D16384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4" width="9.00390625" style="4" customWidth="1"/>
    <col min="5" max="5" width="9.25390625" style="4" bestFit="1" customWidth="1"/>
    <col min="6" max="6" width="9.25390625" style="4" customWidth="1"/>
    <col min="7" max="7" width="4.75390625" style="4" customWidth="1"/>
    <col min="8" max="9" width="7.75390625" style="4" customWidth="1"/>
    <col min="10" max="10" width="6.75390625" style="4" customWidth="1"/>
    <col min="11" max="11" width="8.625" style="4" customWidth="1"/>
    <col min="12" max="12" width="6.25390625" style="4" customWidth="1"/>
    <col min="13" max="13" width="7.875" style="4" customWidth="1"/>
    <col min="14" max="14" width="8.00390625" style="4" customWidth="1"/>
    <col min="15" max="15" width="6.25390625" style="4" customWidth="1"/>
    <col min="16" max="16" width="8.125" style="4" customWidth="1"/>
    <col min="17" max="17" width="9.25390625" style="4" customWidth="1"/>
    <col min="18" max="18" width="9.875" style="4" bestFit="1" customWidth="1"/>
    <col min="19" max="19" width="5.00390625" style="4" customWidth="1"/>
    <col min="20" max="20" width="7.875" style="5" customWidth="1"/>
    <col min="21" max="21" width="5.75390625" style="5" customWidth="1"/>
  </cols>
  <sheetData>
    <row r="1" spans="1:21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 t="s">
        <v>134</v>
      </c>
      <c r="P5" s="85"/>
      <c r="Q5" s="85"/>
      <c r="R5" s="85"/>
      <c r="S5" s="85"/>
      <c r="T5" s="85"/>
      <c r="U5" s="86"/>
    </row>
    <row r="6" spans="1:21" ht="33.75" customHeight="1">
      <c r="A6" s="88" t="s">
        <v>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/>
      <c r="H7" s="79" t="s">
        <v>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8" t="s">
        <v>9</v>
      </c>
      <c r="U7" s="78" t="s">
        <v>10</v>
      </c>
    </row>
    <row r="8" spans="1:21" s="1" customFormat="1" ht="59.25" customHeight="1">
      <c r="A8" s="78"/>
      <c r="B8" s="87"/>
      <c r="C8" s="87"/>
      <c r="D8" s="24" t="s">
        <v>1</v>
      </c>
      <c r="E8" s="24" t="s">
        <v>14</v>
      </c>
      <c r="F8" s="24" t="s">
        <v>15</v>
      </c>
      <c r="G8" s="25" t="s">
        <v>3</v>
      </c>
      <c r="H8" s="24" t="s">
        <v>131</v>
      </c>
      <c r="I8" s="24" t="s">
        <v>12</v>
      </c>
      <c r="J8" s="24" t="s">
        <v>132</v>
      </c>
      <c r="K8" s="24" t="s">
        <v>133</v>
      </c>
      <c r="L8" s="24" t="s">
        <v>11</v>
      </c>
      <c r="M8" s="24" t="s">
        <v>20</v>
      </c>
      <c r="N8" s="24" t="s">
        <v>21</v>
      </c>
      <c r="O8" s="24" t="s">
        <v>13</v>
      </c>
      <c r="P8" s="24" t="s">
        <v>15</v>
      </c>
      <c r="Q8" s="24" t="s">
        <v>5</v>
      </c>
      <c r="R8" s="24" t="s">
        <v>15</v>
      </c>
      <c r="S8" s="25" t="s">
        <v>3</v>
      </c>
      <c r="T8" s="78"/>
      <c r="U8" s="78"/>
    </row>
    <row r="9" spans="1:21" s="2" customFormat="1" ht="51.75" customHeight="1">
      <c r="A9" s="36">
        <v>9</v>
      </c>
      <c r="B9" s="32" t="s">
        <v>84</v>
      </c>
      <c r="C9" s="32" t="s">
        <v>85</v>
      </c>
      <c r="D9" s="33">
        <v>38</v>
      </c>
      <c r="E9" s="33">
        <v>0.35</v>
      </c>
      <c r="F9" s="33">
        <v>40</v>
      </c>
      <c r="G9" s="26"/>
      <c r="H9" s="33">
        <v>2.74</v>
      </c>
      <c r="I9" s="33">
        <v>4.96</v>
      </c>
      <c r="J9" s="33">
        <v>2.2199999999999998</v>
      </c>
      <c r="K9" s="33">
        <v>10.14</v>
      </c>
      <c r="L9" s="33">
        <v>9.4</v>
      </c>
      <c r="M9" s="33">
        <v>16.8</v>
      </c>
      <c r="N9" s="33">
        <v>5.7</v>
      </c>
      <c r="O9" s="33">
        <v>3.3</v>
      </c>
      <c r="P9" s="33">
        <v>55.260000000000005</v>
      </c>
      <c r="Q9" s="33">
        <v>3.54</v>
      </c>
      <c r="R9" s="35">
        <f>P9</f>
        <v>55.260000000000005</v>
      </c>
      <c r="S9" s="26"/>
      <c r="T9" s="33">
        <f aca="true" t="shared" si="0" ref="T9:T30">F9+R9</f>
        <v>95.26</v>
      </c>
      <c r="U9" s="23">
        <v>1</v>
      </c>
    </row>
    <row r="10" spans="1:21" s="2" customFormat="1" ht="51.75" customHeight="1">
      <c r="A10" s="36">
        <v>19</v>
      </c>
      <c r="B10" s="32" t="s">
        <v>121</v>
      </c>
      <c r="C10" s="32" t="s">
        <v>122</v>
      </c>
      <c r="D10" s="33">
        <v>38</v>
      </c>
      <c r="E10" s="33">
        <v>1.36</v>
      </c>
      <c r="F10" s="33">
        <f>D10</f>
        <v>38</v>
      </c>
      <c r="G10" s="26"/>
      <c r="H10" s="33">
        <v>2.74</v>
      </c>
      <c r="I10" s="33">
        <v>4.96</v>
      </c>
      <c r="J10" s="33">
        <v>4.96</v>
      </c>
      <c r="K10" s="33">
        <v>10.14</v>
      </c>
      <c r="L10" s="33">
        <v>6.66</v>
      </c>
      <c r="M10" s="33">
        <v>16.8</v>
      </c>
      <c r="N10" s="33">
        <v>5.7</v>
      </c>
      <c r="O10" s="33">
        <v>3.3</v>
      </c>
      <c r="P10" s="33">
        <v>55.260000000000005</v>
      </c>
      <c r="Q10" s="33">
        <v>3.56</v>
      </c>
      <c r="R10" s="35">
        <f>P10</f>
        <v>55.260000000000005</v>
      </c>
      <c r="S10" s="26"/>
      <c r="T10" s="33">
        <f t="shared" si="0"/>
        <v>93.26</v>
      </c>
      <c r="U10" s="23">
        <v>2</v>
      </c>
    </row>
    <row r="11" spans="1:21" s="2" customFormat="1" ht="51.75" customHeight="1">
      <c r="A11" s="36">
        <v>21</v>
      </c>
      <c r="B11" s="32" t="s">
        <v>54</v>
      </c>
      <c r="C11" s="32" t="s">
        <v>53</v>
      </c>
      <c r="D11" s="33">
        <v>38</v>
      </c>
      <c r="E11" s="33">
        <v>1.01</v>
      </c>
      <c r="F11" s="33">
        <f>D11</f>
        <v>38</v>
      </c>
      <c r="G11" s="26"/>
      <c r="H11" s="33">
        <v>2.74</v>
      </c>
      <c r="I11" s="33">
        <v>4.96</v>
      </c>
      <c r="J11" s="33">
        <v>4.96</v>
      </c>
      <c r="K11" s="33">
        <v>10.14</v>
      </c>
      <c r="L11" s="33">
        <v>9.4</v>
      </c>
      <c r="M11" s="33">
        <v>16.8</v>
      </c>
      <c r="N11" s="33">
        <v>5.7</v>
      </c>
      <c r="O11" s="33">
        <v>0</v>
      </c>
      <c r="P11" s="33">
        <v>54.7</v>
      </c>
      <c r="Q11" s="33">
        <v>4.01</v>
      </c>
      <c r="R11" s="35">
        <f>P11</f>
        <v>54.7</v>
      </c>
      <c r="S11" s="26"/>
      <c r="T11" s="33">
        <f t="shared" si="0"/>
        <v>92.7</v>
      </c>
      <c r="U11" s="23">
        <v>3</v>
      </c>
    </row>
    <row r="12" spans="1:21" s="2" customFormat="1" ht="51.75" customHeight="1">
      <c r="A12" s="36">
        <v>12</v>
      </c>
      <c r="B12" s="32" t="s">
        <v>119</v>
      </c>
      <c r="C12" s="32" t="s">
        <v>120</v>
      </c>
      <c r="D12" s="33">
        <v>38</v>
      </c>
      <c r="E12" s="33">
        <v>0.38</v>
      </c>
      <c r="F12" s="33">
        <v>39</v>
      </c>
      <c r="G12" s="26"/>
      <c r="H12" s="33">
        <v>2.74</v>
      </c>
      <c r="I12" s="33">
        <v>2.2199999999999998</v>
      </c>
      <c r="J12" s="33">
        <v>2.2199999999999998</v>
      </c>
      <c r="K12" s="33">
        <v>10.14</v>
      </c>
      <c r="L12" s="33">
        <v>9.4</v>
      </c>
      <c r="M12" s="33">
        <v>16.8</v>
      </c>
      <c r="N12" s="33">
        <v>5.7</v>
      </c>
      <c r="O12" s="33">
        <v>3.3</v>
      </c>
      <c r="P12" s="33">
        <v>52.519999999999996</v>
      </c>
      <c r="Q12" s="33">
        <v>4.02</v>
      </c>
      <c r="R12" s="35">
        <f>P12</f>
        <v>52.519999999999996</v>
      </c>
      <c r="S12" s="26"/>
      <c r="T12" s="33">
        <f t="shared" si="0"/>
        <v>91.52</v>
      </c>
      <c r="U12" s="23">
        <v>4</v>
      </c>
    </row>
    <row r="13" spans="1:21" s="2" customFormat="1" ht="51.75" customHeight="1">
      <c r="A13" s="36">
        <v>8</v>
      </c>
      <c r="B13" s="32" t="s">
        <v>90</v>
      </c>
      <c r="C13" s="32" t="s">
        <v>91</v>
      </c>
      <c r="D13" s="33">
        <v>38</v>
      </c>
      <c r="E13" s="33">
        <v>1.17</v>
      </c>
      <c r="F13" s="33">
        <f>D13</f>
        <v>38</v>
      </c>
      <c r="G13" s="26"/>
      <c r="H13" s="33">
        <v>2.74</v>
      </c>
      <c r="I13" s="33">
        <v>4.96</v>
      </c>
      <c r="J13" s="33">
        <v>1.48</v>
      </c>
      <c r="K13" s="33">
        <v>7.4</v>
      </c>
      <c r="L13" s="33">
        <v>9.4</v>
      </c>
      <c r="M13" s="33">
        <v>16.8</v>
      </c>
      <c r="N13" s="33">
        <v>5.7</v>
      </c>
      <c r="O13" s="33">
        <v>3.3</v>
      </c>
      <c r="P13" s="33">
        <v>51.78</v>
      </c>
      <c r="Q13" s="33">
        <v>2.43</v>
      </c>
      <c r="R13" s="35">
        <v>52.78</v>
      </c>
      <c r="S13" s="26"/>
      <c r="T13" s="33">
        <f t="shared" si="0"/>
        <v>90.78</v>
      </c>
      <c r="U13" s="23">
        <v>5</v>
      </c>
    </row>
    <row r="14" spans="1:21" s="2" customFormat="1" ht="59.25" customHeight="1">
      <c r="A14" s="36">
        <v>20</v>
      </c>
      <c r="B14" s="32" t="s">
        <v>52</v>
      </c>
      <c r="C14" s="32" t="s">
        <v>53</v>
      </c>
      <c r="D14" s="33">
        <v>38</v>
      </c>
      <c r="E14" s="33">
        <v>1.04</v>
      </c>
      <c r="F14" s="33">
        <f>D14</f>
        <v>38</v>
      </c>
      <c r="G14" s="26"/>
      <c r="H14" s="33">
        <v>2.74</v>
      </c>
      <c r="I14" s="33">
        <v>2.2199999999999998</v>
      </c>
      <c r="J14" s="33">
        <v>4.96</v>
      </c>
      <c r="K14" s="33">
        <v>10.14</v>
      </c>
      <c r="L14" s="33">
        <v>9.4</v>
      </c>
      <c r="M14" s="33">
        <v>13.32</v>
      </c>
      <c r="N14" s="33">
        <v>5.7</v>
      </c>
      <c r="O14" s="33">
        <v>3.3</v>
      </c>
      <c r="P14" s="33">
        <v>51.78</v>
      </c>
      <c r="Q14" s="33">
        <v>4.19</v>
      </c>
      <c r="R14" s="35">
        <f>P14</f>
        <v>51.78</v>
      </c>
      <c r="S14" s="26"/>
      <c r="T14" s="33">
        <f t="shared" si="0"/>
        <v>89.78</v>
      </c>
      <c r="U14" s="23">
        <v>6</v>
      </c>
    </row>
    <row r="15" spans="1:21" s="2" customFormat="1" ht="57.75" customHeight="1">
      <c r="A15" s="36">
        <v>6</v>
      </c>
      <c r="B15" s="32" t="s">
        <v>86</v>
      </c>
      <c r="C15" s="32" t="s">
        <v>87</v>
      </c>
      <c r="D15" s="33">
        <v>38</v>
      </c>
      <c r="E15" s="33">
        <v>0.43</v>
      </c>
      <c r="F15" s="33">
        <v>38.5</v>
      </c>
      <c r="G15" s="26"/>
      <c r="H15" s="33">
        <v>2.74</v>
      </c>
      <c r="I15" s="33">
        <v>1.48</v>
      </c>
      <c r="J15" s="33">
        <v>4.96</v>
      </c>
      <c r="K15" s="33">
        <v>10.14</v>
      </c>
      <c r="L15" s="33">
        <v>4.4399999999999995</v>
      </c>
      <c r="M15" s="33">
        <v>16.8</v>
      </c>
      <c r="N15" s="33">
        <v>5.7</v>
      </c>
      <c r="O15" s="33">
        <v>3.3</v>
      </c>
      <c r="P15" s="33">
        <v>49.56</v>
      </c>
      <c r="Q15" s="33">
        <v>2.49</v>
      </c>
      <c r="R15" s="35">
        <v>50.06</v>
      </c>
      <c r="S15" s="26"/>
      <c r="T15" s="33">
        <f t="shared" si="0"/>
        <v>88.56</v>
      </c>
      <c r="U15" s="23">
        <v>7</v>
      </c>
    </row>
    <row r="16" spans="1:21" s="2" customFormat="1" ht="51.75" customHeight="1">
      <c r="A16" s="36">
        <v>7</v>
      </c>
      <c r="B16" s="32" t="s">
        <v>88</v>
      </c>
      <c r="C16" s="32" t="s">
        <v>89</v>
      </c>
      <c r="D16" s="33">
        <v>38</v>
      </c>
      <c r="E16" s="33">
        <v>7.05</v>
      </c>
      <c r="F16" s="33">
        <f aca="true" t="shared" si="1" ref="F16:F30">D16</f>
        <v>38</v>
      </c>
      <c r="G16" s="26"/>
      <c r="H16" s="33">
        <v>2.74</v>
      </c>
      <c r="I16" s="33">
        <v>4.96</v>
      </c>
      <c r="J16" s="33">
        <v>1.48</v>
      </c>
      <c r="K16" s="33">
        <v>5.92</v>
      </c>
      <c r="L16" s="33">
        <v>5.18</v>
      </c>
      <c r="M16" s="33">
        <v>16.8</v>
      </c>
      <c r="N16" s="33">
        <v>5.7</v>
      </c>
      <c r="O16" s="33">
        <v>3.3</v>
      </c>
      <c r="P16" s="33">
        <v>46.08</v>
      </c>
      <c r="Q16" s="33">
        <v>3.12</v>
      </c>
      <c r="R16" s="35">
        <f aca="true" t="shared" si="2" ref="R16:R25">P16</f>
        <v>46.08</v>
      </c>
      <c r="S16" s="26"/>
      <c r="T16" s="33">
        <f t="shared" si="0"/>
        <v>84.08</v>
      </c>
      <c r="U16" s="23">
        <v>8</v>
      </c>
    </row>
    <row r="17" spans="1:21" s="2" customFormat="1" ht="51.75" customHeight="1">
      <c r="A17" s="36">
        <v>4</v>
      </c>
      <c r="B17" s="32" t="s">
        <v>66</v>
      </c>
      <c r="C17" s="32" t="s">
        <v>67</v>
      </c>
      <c r="D17" s="33">
        <v>36.2</v>
      </c>
      <c r="E17" s="33">
        <v>4.46</v>
      </c>
      <c r="F17" s="33">
        <f t="shared" si="1"/>
        <v>36.2</v>
      </c>
      <c r="G17" s="26"/>
      <c r="H17" s="33">
        <v>2.74</v>
      </c>
      <c r="I17" s="33">
        <v>1.48</v>
      </c>
      <c r="J17" s="33">
        <v>4.96</v>
      </c>
      <c r="K17" s="33">
        <v>10.14</v>
      </c>
      <c r="L17" s="33">
        <v>2.2199999999999998</v>
      </c>
      <c r="M17" s="33">
        <v>16.8</v>
      </c>
      <c r="N17" s="33">
        <v>5.7</v>
      </c>
      <c r="O17" s="33">
        <v>3.3</v>
      </c>
      <c r="P17" s="33">
        <v>47.34</v>
      </c>
      <c r="Q17" s="33">
        <v>4.49</v>
      </c>
      <c r="R17" s="35">
        <f t="shared" si="2"/>
        <v>47.34</v>
      </c>
      <c r="S17" s="26"/>
      <c r="T17" s="33">
        <f t="shared" si="0"/>
        <v>83.54</v>
      </c>
      <c r="U17" s="23">
        <v>9</v>
      </c>
    </row>
    <row r="18" spans="1:21" s="2" customFormat="1" ht="51.75" customHeight="1">
      <c r="A18" s="36">
        <v>18</v>
      </c>
      <c r="B18" s="32" t="s">
        <v>57</v>
      </c>
      <c r="C18" s="32" t="s">
        <v>58</v>
      </c>
      <c r="D18" s="33">
        <v>38</v>
      </c>
      <c r="E18" s="33">
        <v>2.03</v>
      </c>
      <c r="F18" s="33">
        <f t="shared" si="1"/>
        <v>38</v>
      </c>
      <c r="G18" s="26"/>
      <c r="H18" s="33">
        <v>2.74</v>
      </c>
      <c r="I18" s="33">
        <v>1.48</v>
      </c>
      <c r="J18" s="33">
        <v>2.2199999999999998</v>
      </c>
      <c r="K18" s="33">
        <v>7.4</v>
      </c>
      <c r="L18" s="33">
        <v>5.18</v>
      </c>
      <c r="M18" s="33">
        <v>16.8</v>
      </c>
      <c r="N18" s="33">
        <v>5.7</v>
      </c>
      <c r="O18" s="33">
        <v>3.3</v>
      </c>
      <c r="P18" s="33">
        <v>44.82</v>
      </c>
      <c r="Q18" s="33">
        <v>4.28</v>
      </c>
      <c r="R18" s="35">
        <f t="shared" si="2"/>
        <v>44.82</v>
      </c>
      <c r="S18" s="26"/>
      <c r="T18" s="33">
        <f t="shared" si="0"/>
        <v>82.82</v>
      </c>
      <c r="U18" s="23">
        <v>10</v>
      </c>
    </row>
    <row r="19" spans="1:21" s="2" customFormat="1" ht="51.75" customHeight="1">
      <c r="A19" s="36">
        <v>22</v>
      </c>
      <c r="B19" s="32" t="s">
        <v>78</v>
      </c>
      <c r="C19" s="32" t="s">
        <v>79</v>
      </c>
      <c r="D19" s="33">
        <v>30.6</v>
      </c>
      <c r="E19" s="33">
        <v>3.52</v>
      </c>
      <c r="F19" s="33">
        <f t="shared" si="1"/>
        <v>30.6</v>
      </c>
      <c r="G19" s="26"/>
      <c r="H19" s="33">
        <v>2.74</v>
      </c>
      <c r="I19" s="33">
        <v>2.2199999999999998</v>
      </c>
      <c r="J19" s="33">
        <v>2.2199999999999998</v>
      </c>
      <c r="K19" s="33">
        <v>7.4</v>
      </c>
      <c r="L19" s="33">
        <v>9.4</v>
      </c>
      <c r="M19" s="33">
        <v>16.8</v>
      </c>
      <c r="N19" s="33">
        <v>5.7</v>
      </c>
      <c r="O19" s="33">
        <v>3.3</v>
      </c>
      <c r="P19" s="33">
        <v>49.78</v>
      </c>
      <c r="Q19" s="33">
        <v>5.44</v>
      </c>
      <c r="R19" s="35">
        <f t="shared" si="2"/>
        <v>49.78</v>
      </c>
      <c r="S19" s="26"/>
      <c r="T19" s="33">
        <f t="shared" si="0"/>
        <v>80.38</v>
      </c>
      <c r="U19" s="23">
        <v>11</v>
      </c>
    </row>
    <row r="20" spans="1:21" s="2" customFormat="1" ht="51.75" customHeight="1">
      <c r="A20" s="36">
        <v>16</v>
      </c>
      <c r="B20" s="32" t="s">
        <v>82</v>
      </c>
      <c r="C20" s="32" t="s">
        <v>83</v>
      </c>
      <c r="D20" s="33">
        <v>36.2</v>
      </c>
      <c r="E20" s="33">
        <v>3.15</v>
      </c>
      <c r="F20" s="33">
        <f t="shared" si="1"/>
        <v>36.2</v>
      </c>
      <c r="G20" s="26"/>
      <c r="H20" s="33">
        <v>2.74</v>
      </c>
      <c r="I20" s="33">
        <v>4.96</v>
      </c>
      <c r="J20" s="33">
        <v>1.48</v>
      </c>
      <c r="K20" s="33">
        <v>6.66</v>
      </c>
      <c r="L20" s="33">
        <v>5.18</v>
      </c>
      <c r="M20" s="33">
        <v>16.8</v>
      </c>
      <c r="N20" s="33">
        <v>5.7</v>
      </c>
      <c r="O20" s="33">
        <v>0</v>
      </c>
      <c r="P20" s="33">
        <v>43.52</v>
      </c>
      <c r="Q20" s="33">
        <v>3.38</v>
      </c>
      <c r="R20" s="35">
        <f t="shared" si="2"/>
        <v>43.52</v>
      </c>
      <c r="S20" s="26"/>
      <c r="T20" s="33">
        <f t="shared" si="0"/>
        <v>79.72</v>
      </c>
      <c r="U20" s="23">
        <v>12</v>
      </c>
    </row>
    <row r="21" spans="1:21" s="2" customFormat="1" ht="57" customHeight="1">
      <c r="A21" s="36">
        <v>1</v>
      </c>
      <c r="B21" s="32" t="s">
        <v>74</v>
      </c>
      <c r="C21" s="32" t="s">
        <v>75</v>
      </c>
      <c r="D21" s="33">
        <v>36.2</v>
      </c>
      <c r="E21" s="33">
        <v>0.58</v>
      </c>
      <c r="F21" s="33">
        <f t="shared" si="1"/>
        <v>36.2</v>
      </c>
      <c r="G21" s="26"/>
      <c r="H21" s="33">
        <v>2.74</v>
      </c>
      <c r="I21" s="33">
        <v>1.48</v>
      </c>
      <c r="J21" s="33">
        <v>4.96</v>
      </c>
      <c r="K21" s="33">
        <v>4.4399999999999995</v>
      </c>
      <c r="L21" s="33">
        <v>6.66</v>
      </c>
      <c r="M21" s="33">
        <v>16.8</v>
      </c>
      <c r="N21" s="33">
        <v>5.7</v>
      </c>
      <c r="O21" s="33">
        <v>0</v>
      </c>
      <c r="P21" s="33">
        <v>42.78</v>
      </c>
      <c r="Q21" s="33">
        <v>3.16</v>
      </c>
      <c r="R21" s="35">
        <f t="shared" si="2"/>
        <v>42.78</v>
      </c>
      <c r="S21" s="26"/>
      <c r="T21" s="33">
        <f t="shared" si="0"/>
        <v>78.98</v>
      </c>
      <c r="U21" s="23">
        <v>13</v>
      </c>
    </row>
    <row r="22" spans="1:21" s="2" customFormat="1" ht="51.75" customHeight="1">
      <c r="A22" s="36">
        <v>14</v>
      </c>
      <c r="B22" s="32" t="s">
        <v>71</v>
      </c>
      <c r="C22" s="32" t="s">
        <v>72</v>
      </c>
      <c r="D22" s="33">
        <v>38</v>
      </c>
      <c r="E22" s="33">
        <v>1.17</v>
      </c>
      <c r="F22" s="33">
        <f t="shared" si="1"/>
        <v>38</v>
      </c>
      <c r="G22" s="26"/>
      <c r="H22" s="33">
        <v>2.74</v>
      </c>
      <c r="I22" s="33">
        <v>1.48</v>
      </c>
      <c r="J22" s="33">
        <v>1.48</v>
      </c>
      <c r="K22" s="33">
        <v>6.66</v>
      </c>
      <c r="L22" s="33">
        <v>6.66</v>
      </c>
      <c r="M22" s="33">
        <v>12.58</v>
      </c>
      <c r="N22" s="33">
        <v>5.7</v>
      </c>
      <c r="O22" s="33">
        <v>3.3</v>
      </c>
      <c r="P22" s="33">
        <v>40.6</v>
      </c>
      <c r="Q22" s="33">
        <v>3.42</v>
      </c>
      <c r="R22" s="35">
        <f t="shared" si="2"/>
        <v>40.6</v>
      </c>
      <c r="S22" s="26"/>
      <c r="T22" s="33">
        <f t="shared" si="0"/>
        <v>78.6</v>
      </c>
      <c r="U22" s="23">
        <v>14</v>
      </c>
    </row>
    <row r="23" spans="1:21" s="2" customFormat="1" ht="51.75" customHeight="1">
      <c r="A23" s="36">
        <v>11</v>
      </c>
      <c r="B23" s="32" t="s">
        <v>50</v>
      </c>
      <c r="C23" s="32" t="s">
        <v>51</v>
      </c>
      <c r="D23" s="33">
        <v>30.6</v>
      </c>
      <c r="E23" s="33">
        <v>7.44</v>
      </c>
      <c r="F23" s="33">
        <f t="shared" si="1"/>
        <v>30.6</v>
      </c>
      <c r="G23" s="26"/>
      <c r="H23" s="33">
        <v>2.74</v>
      </c>
      <c r="I23" s="33">
        <v>2.2199999999999998</v>
      </c>
      <c r="J23" s="33">
        <v>4.96</v>
      </c>
      <c r="K23" s="33">
        <v>2.2199999999999998</v>
      </c>
      <c r="L23" s="33">
        <v>9.4</v>
      </c>
      <c r="M23" s="33">
        <v>16.8</v>
      </c>
      <c r="N23" s="33">
        <v>5.7</v>
      </c>
      <c r="O23" s="33">
        <v>3.3</v>
      </c>
      <c r="P23" s="33">
        <v>47.34</v>
      </c>
      <c r="Q23" s="33">
        <v>5.21</v>
      </c>
      <c r="R23" s="35">
        <f t="shared" si="2"/>
        <v>47.34</v>
      </c>
      <c r="S23" s="26"/>
      <c r="T23" s="33">
        <f t="shared" si="0"/>
        <v>77.94</v>
      </c>
      <c r="U23" s="23">
        <v>15</v>
      </c>
    </row>
    <row r="24" spans="1:21" s="2" customFormat="1" ht="51.75" customHeight="1">
      <c r="A24" s="36">
        <v>15</v>
      </c>
      <c r="B24" s="32" t="s">
        <v>68</v>
      </c>
      <c r="C24" s="32" t="s">
        <v>43</v>
      </c>
      <c r="D24" s="33">
        <v>30.6</v>
      </c>
      <c r="E24" s="33">
        <v>3.49</v>
      </c>
      <c r="F24" s="33">
        <f t="shared" si="1"/>
        <v>30.6</v>
      </c>
      <c r="G24" s="26"/>
      <c r="H24" s="33">
        <v>2.74</v>
      </c>
      <c r="I24" s="33">
        <v>4.96</v>
      </c>
      <c r="J24" s="33">
        <v>4.96</v>
      </c>
      <c r="K24" s="33">
        <v>5.92</v>
      </c>
      <c r="L24" s="33">
        <v>5.18</v>
      </c>
      <c r="M24" s="33">
        <v>16.8</v>
      </c>
      <c r="N24" s="33">
        <v>2.96</v>
      </c>
      <c r="O24" s="33">
        <v>2.65</v>
      </c>
      <c r="P24" s="33">
        <v>46.17</v>
      </c>
      <c r="Q24" s="33">
        <v>4.19</v>
      </c>
      <c r="R24" s="35">
        <f t="shared" si="2"/>
        <v>46.17</v>
      </c>
      <c r="S24" s="26"/>
      <c r="T24" s="33">
        <f t="shared" si="0"/>
        <v>76.77000000000001</v>
      </c>
      <c r="U24" s="23">
        <v>16</v>
      </c>
    </row>
    <row r="25" spans="1:21" s="2" customFormat="1" ht="51" customHeight="1">
      <c r="A25" s="36">
        <v>5</v>
      </c>
      <c r="B25" s="32" t="s">
        <v>73</v>
      </c>
      <c r="C25" s="32" t="s">
        <v>49</v>
      </c>
      <c r="D25" s="33">
        <v>38</v>
      </c>
      <c r="E25" s="33">
        <v>1.4</v>
      </c>
      <c r="F25" s="33">
        <f t="shared" si="1"/>
        <v>38</v>
      </c>
      <c r="G25" s="26"/>
      <c r="H25" s="33">
        <v>2.74</v>
      </c>
      <c r="I25" s="33">
        <v>1.48</v>
      </c>
      <c r="J25" s="33">
        <v>2.2199999999999998</v>
      </c>
      <c r="K25" s="33">
        <v>5.92</v>
      </c>
      <c r="L25" s="33">
        <v>5.18</v>
      </c>
      <c r="M25" s="33">
        <v>11.84</v>
      </c>
      <c r="N25" s="33">
        <v>5.7</v>
      </c>
      <c r="O25" s="33">
        <v>3.3</v>
      </c>
      <c r="P25" s="33">
        <v>38.379999999999995</v>
      </c>
      <c r="Q25" s="33">
        <v>3.33</v>
      </c>
      <c r="R25" s="35">
        <f t="shared" si="2"/>
        <v>38.379999999999995</v>
      </c>
      <c r="S25" s="26"/>
      <c r="T25" s="33">
        <f t="shared" si="0"/>
        <v>76.38</v>
      </c>
      <c r="U25" s="23">
        <v>17</v>
      </c>
    </row>
    <row r="26" spans="1:21" ht="51.75" customHeight="1">
      <c r="A26" s="36">
        <v>2</v>
      </c>
      <c r="B26" s="32" t="s">
        <v>76</v>
      </c>
      <c r="C26" s="32" t="s">
        <v>77</v>
      </c>
      <c r="D26" s="33">
        <v>30.6</v>
      </c>
      <c r="E26" s="33">
        <v>5.02</v>
      </c>
      <c r="F26" s="33">
        <f t="shared" si="1"/>
        <v>30.6</v>
      </c>
      <c r="G26" s="26"/>
      <c r="H26" s="33">
        <v>2.74</v>
      </c>
      <c r="I26" s="33">
        <v>2.2199999999999998</v>
      </c>
      <c r="J26" s="33">
        <v>4.96</v>
      </c>
      <c r="K26" s="33">
        <v>5.92</v>
      </c>
      <c r="L26" s="33">
        <v>5.18</v>
      </c>
      <c r="M26" s="33">
        <v>16.8</v>
      </c>
      <c r="N26" s="33">
        <v>5.7</v>
      </c>
      <c r="O26" s="33">
        <v>0</v>
      </c>
      <c r="P26" s="33">
        <v>43.52</v>
      </c>
      <c r="Q26" s="33">
        <v>2.36</v>
      </c>
      <c r="R26" s="35">
        <v>45.52</v>
      </c>
      <c r="S26" s="26"/>
      <c r="T26" s="33">
        <f t="shared" si="0"/>
        <v>76.12</v>
      </c>
      <c r="U26" s="23">
        <v>18</v>
      </c>
    </row>
    <row r="27" spans="1:21" ht="51.75" customHeight="1">
      <c r="A27" s="36">
        <v>17</v>
      </c>
      <c r="B27" s="32" t="s">
        <v>69</v>
      </c>
      <c r="C27" s="32" t="s">
        <v>70</v>
      </c>
      <c r="D27" s="33">
        <v>36.2</v>
      </c>
      <c r="E27" s="33">
        <v>4.02</v>
      </c>
      <c r="F27" s="33">
        <f t="shared" si="1"/>
        <v>36.2</v>
      </c>
      <c r="G27" s="26"/>
      <c r="H27" s="33">
        <v>2.74</v>
      </c>
      <c r="I27" s="33">
        <v>2.2199999999999998</v>
      </c>
      <c r="J27" s="33">
        <v>2.2199999999999998</v>
      </c>
      <c r="K27" s="33">
        <v>5.92</v>
      </c>
      <c r="L27" s="33">
        <v>3.7</v>
      </c>
      <c r="M27" s="33">
        <v>16.8</v>
      </c>
      <c r="N27" s="33">
        <v>2.96</v>
      </c>
      <c r="O27" s="33">
        <v>3.3</v>
      </c>
      <c r="P27" s="33">
        <v>39.86</v>
      </c>
      <c r="Q27" s="33">
        <v>4.33</v>
      </c>
      <c r="R27" s="35">
        <f>P27</f>
        <v>39.86</v>
      </c>
      <c r="S27" s="26"/>
      <c r="T27" s="33">
        <f t="shared" si="0"/>
        <v>76.06</v>
      </c>
      <c r="U27" s="23">
        <v>19</v>
      </c>
    </row>
    <row r="28" spans="1:21" ht="51.75" customHeight="1">
      <c r="A28" s="36">
        <v>13</v>
      </c>
      <c r="B28" s="32" t="s">
        <v>80</v>
      </c>
      <c r="C28" s="32" t="s">
        <v>81</v>
      </c>
      <c r="D28" s="33">
        <v>30.6</v>
      </c>
      <c r="E28" s="33">
        <v>1.54</v>
      </c>
      <c r="F28" s="33">
        <f t="shared" si="1"/>
        <v>30.6</v>
      </c>
      <c r="G28" s="26"/>
      <c r="H28" s="33">
        <v>2.74</v>
      </c>
      <c r="I28" s="33">
        <v>2.2199999999999998</v>
      </c>
      <c r="J28" s="33">
        <v>4.96</v>
      </c>
      <c r="K28" s="33">
        <v>10.14</v>
      </c>
      <c r="L28" s="33">
        <v>0.74</v>
      </c>
      <c r="M28" s="33">
        <v>16.8</v>
      </c>
      <c r="N28" s="33">
        <v>2.96</v>
      </c>
      <c r="O28" s="33">
        <v>3.3</v>
      </c>
      <c r="P28" s="33">
        <v>43.86</v>
      </c>
      <c r="Q28" s="33">
        <v>4.51</v>
      </c>
      <c r="R28" s="35">
        <f>P28</f>
        <v>43.86</v>
      </c>
      <c r="S28" s="26"/>
      <c r="T28" s="33">
        <f t="shared" si="0"/>
        <v>74.46000000000001</v>
      </c>
      <c r="U28" s="23">
        <v>20</v>
      </c>
    </row>
    <row r="29" spans="1:21" ht="51.75" customHeight="1">
      <c r="A29" s="36">
        <v>10</v>
      </c>
      <c r="B29" s="32" t="s">
        <v>55</v>
      </c>
      <c r="C29" s="32" t="s">
        <v>58</v>
      </c>
      <c r="D29" s="33">
        <v>36.2</v>
      </c>
      <c r="E29" s="33">
        <v>1.15</v>
      </c>
      <c r="F29" s="33">
        <f t="shared" si="1"/>
        <v>36.2</v>
      </c>
      <c r="G29" s="26"/>
      <c r="H29" s="33">
        <v>2.74</v>
      </c>
      <c r="I29" s="33">
        <v>2.2199999999999998</v>
      </c>
      <c r="J29" s="33">
        <v>4.96</v>
      </c>
      <c r="K29" s="33">
        <v>2.96</v>
      </c>
      <c r="L29" s="33">
        <v>2.96</v>
      </c>
      <c r="M29" s="33">
        <v>12.58</v>
      </c>
      <c r="N29" s="33">
        <v>5.7</v>
      </c>
      <c r="O29" s="33">
        <v>3.3</v>
      </c>
      <c r="P29" s="33">
        <v>37.42</v>
      </c>
      <c r="Q29" s="33">
        <v>3.42</v>
      </c>
      <c r="R29" s="35">
        <f>P29</f>
        <v>37.42</v>
      </c>
      <c r="S29" s="26"/>
      <c r="T29" s="33">
        <f t="shared" si="0"/>
        <v>73.62</v>
      </c>
      <c r="U29" s="23">
        <v>21</v>
      </c>
    </row>
    <row r="30" spans="1:21" ht="51.75" customHeight="1">
      <c r="A30" s="36">
        <v>3</v>
      </c>
      <c r="B30" s="32" t="s">
        <v>92</v>
      </c>
      <c r="C30" s="32" t="s">
        <v>93</v>
      </c>
      <c r="D30" s="33">
        <v>34.4</v>
      </c>
      <c r="E30" s="33">
        <v>2.31</v>
      </c>
      <c r="F30" s="33">
        <f t="shared" si="1"/>
        <v>34.4</v>
      </c>
      <c r="G30" s="26"/>
      <c r="H30" s="33">
        <v>2.74</v>
      </c>
      <c r="I30" s="33">
        <v>1.48</v>
      </c>
      <c r="J30" s="33">
        <v>1.48</v>
      </c>
      <c r="K30" s="33">
        <v>5.18</v>
      </c>
      <c r="L30" s="33">
        <v>4.4399999999999995</v>
      </c>
      <c r="M30" s="33">
        <v>14.06</v>
      </c>
      <c r="N30" s="33">
        <v>2.96</v>
      </c>
      <c r="O30" s="33">
        <v>0</v>
      </c>
      <c r="P30" s="33">
        <v>32.34</v>
      </c>
      <c r="Q30" s="33">
        <v>5.04</v>
      </c>
      <c r="R30" s="35">
        <f>P30</f>
        <v>32.34</v>
      </c>
      <c r="S30" s="26"/>
      <c r="T30" s="33">
        <f t="shared" si="0"/>
        <v>66.74000000000001</v>
      </c>
      <c r="U30" s="23">
        <v>22</v>
      </c>
    </row>
    <row r="33" spans="2:3" ht="18.75">
      <c r="B33" s="29" t="s">
        <v>16</v>
      </c>
      <c r="C33" s="6" t="s">
        <v>36</v>
      </c>
    </row>
    <row r="35" spans="2:3" ht="15.75">
      <c r="B35" s="10" t="s">
        <v>32</v>
      </c>
      <c r="C35" s="6" t="s">
        <v>36</v>
      </c>
    </row>
    <row r="38" spans="1:8" s="12" customFormat="1" ht="32.25" customHeight="1" thickBot="1">
      <c r="A38" s="64" t="s">
        <v>22</v>
      </c>
      <c r="B38" s="64"/>
      <c r="C38" s="64"/>
      <c r="D38" s="64"/>
      <c r="E38" s="64"/>
      <c r="F38" s="64"/>
      <c r="G38" s="64"/>
      <c r="H38" s="64"/>
    </row>
    <row r="39" spans="1:15" s="12" customFormat="1" ht="21.75" customHeight="1">
      <c r="A39" s="58" t="s">
        <v>7</v>
      </c>
      <c r="B39" s="60" t="s">
        <v>0</v>
      </c>
      <c r="C39" s="60" t="s">
        <v>23</v>
      </c>
      <c r="D39" s="89" t="s">
        <v>24</v>
      </c>
      <c r="E39" s="90"/>
      <c r="F39" s="46"/>
      <c r="G39" s="105" t="s">
        <v>27</v>
      </c>
      <c r="H39" s="106"/>
      <c r="I39" s="109" t="s">
        <v>26</v>
      </c>
      <c r="J39" s="4"/>
      <c r="K39" s="4"/>
      <c r="L39" s="4"/>
      <c r="M39" s="4"/>
      <c r="N39" s="5"/>
      <c r="O39" s="5"/>
    </row>
    <row r="40" spans="1:15" s="13" customFormat="1" ht="50.25" customHeight="1" thickBot="1">
      <c r="A40" s="73"/>
      <c r="B40" s="74"/>
      <c r="C40" s="74"/>
      <c r="D40" s="91"/>
      <c r="E40" s="92"/>
      <c r="F40" s="47"/>
      <c r="G40" s="107"/>
      <c r="H40" s="108"/>
      <c r="I40" s="110"/>
      <c r="J40" s="4"/>
      <c r="K40" s="4"/>
      <c r="L40" s="4"/>
      <c r="M40" s="4"/>
      <c r="N40" s="5"/>
      <c r="O40" s="5"/>
    </row>
    <row r="41" spans="1:15" s="14" customFormat="1" ht="33.75" customHeight="1">
      <c r="A41" s="16"/>
      <c r="B41" s="8"/>
      <c r="C41" s="9"/>
      <c r="D41" s="99"/>
      <c r="E41" s="100"/>
      <c r="F41" s="48"/>
      <c r="G41" s="69"/>
      <c r="H41" s="70"/>
      <c r="I41" s="15"/>
      <c r="J41" s="4"/>
      <c r="K41" s="4"/>
      <c r="L41" s="4"/>
      <c r="M41" s="4"/>
      <c r="N41" s="5"/>
      <c r="O41" s="5"/>
    </row>
    <row r="42" spans="1:15" s="14" customFormat="1" ht="33.75" customHeight="1">
      <c r="A42" s="27"/>
      <c r="B42" s="22"/>
      <c r="C42" s="22"/>
      <c r="D42" s="71"/>
      <c r="E42" s="72"/>
      <c r="F42" s="49"/>
      <c r="G42" s="103"/>
      <c r="H42" s="104"/>
      <c r="I42" s="21"/>
      <c r="J42" s="4"/>
      <c r="K42" s="4"/>
      <c r="L42" s="4"/>
      <c r="M42" s="4"/>
      <c r="N42" s="5"/>
      <c r="O42" s="5"/>
    </row>
    <row r="43" spans="1:15" s="14" customFormat="1" ht="33.75" customHeight="1">
      <c r="A43" s="27"/>
      <c r="B43" s="22"/>
      <c r="C43" s="22"/>
      <c r="D43" s="71"/>
      <c r="E43" s="72"/>
      <c r="F43" s="49"/>
      <c r="G43" s="103"/>
      <c r="H43" s="104"/>
      <c r="I43" s="21"/>
      <c r="J43" s="4"/>
      <c r="K43" s="4"/>
      <c r="L43" s="4"/>
      <c r="M43" s="4"/>
      <c r="N43" s="5"/>
      <c r="O43" s="5"/>
    </row>
    <row r="44" spans="1:15" s="14" customFormat="1" ht="33.75" customHeight="1">
      <c r="A44" s="27"/>
      <c r="B44" s="22"/>
      <c r="C44" s="22"/>
      <c r="D44" s="71"/>
      <c r="E44" s="72"/>
      <c r="F44" s="49"/>
      <c r="G44" s="103"/>
      <c r="H44" s="104"/>
      <c r="I44" s="21"/>
      <c r="J44" s="4"/>
      <c r="K44" s="4"/>
      <c r="L44" s="4"/>
      <c r="M44" s="4"/>
      <c r="N44" s="5"/>
      <c r="O44" s="5"/>
    </row>
    <row r="45" spans="1:8" s="12" customFormat="1" ht="32.25" customHeight="1" thickBot="1">
      <c r="A45" s="64" t="s">
        <v>28</v>
      </c>
      <c r="B45" s="64"/>
      <c r="C45" s="64"/>
      <c r="D45" s="64"/>
      <c r="E45" s="64"/>
      <c r="F45" s="64"/>
      <c r="G45" s="64"/>
      <c r="H45" s="64"/>
    </row>
    <row r="46" spans="1:13" s="12" customFormat="1" ht="21.75" customHeight="1">
      <c r="A46" s="58" t="s">
        <v>7</v>
      </c>
      <c r="B46" s="60" t="s">
        <v>0</v>
      </c>
      <c r="C46" s="60" t="s">
        <v>23</v>
      </c>
      <c r="D46" s="52" t="s">
        <v>24</v>
      </c>
      <c r="E46" s="53"/>
      <c r="F46" s="43"/>
      <c r="G46" s="53"/>
      <c r="H46" s="52" t="s">
        <v>30</v>
      </c>
      <c r="I46" s="53"/>
      <c r="J46" s="52" t="s">
        <v>31</v>
      </c>
      <c r="K46" s="53"/>
      <c r="L46" s="52" t="s">
        <v>26</v>
      </c>
      <c r="M46" s="65"/>
    </row>
    <row r="47" spans="1:13" s="13" customFormat="1" ht="59.25" customHeight="1" thickBot="1">
      <c r="A47" s="59"/>
      <c r="B47" s="61"/>
      <c r="C47" s="61"/>
      <c r="D47" s="54"/>
      <c r="E47" s="55"/>
      <c r="F47" s="44"/>
      <c r="G47" s="55"/>
      <c r="H47" s="54"/>
      <c r="I47" s="55"/>
      <c r="J47" s="54"/>
      <c r="K47" s="55"/>
      <c r="L47" s="54"/>
      <c r="M47" s="66"/>
    </row>
    <row r="48" spans="1:13" s="14" customFormat="1" ht="34.5" customHeight="1">
      <c r="A48" s="16"/>
      <c r="B48" s="8"/>
      <c r="C48" s="8"/>
      <c r="D48" s="62"/>
      <c r="E48" s="62"/>
      <c r="F48" s="41"/>
      <c r="G48" s="40"/>
      <c r="H48" s="63"/>
      <c r="I48" s="63"/>
      <c r="J48" s="63"/>
      <c r="K48" s="63" t="e">
        <f>PRODUCT(H48/G51)</f>
        <v>#REF!</v>
      </c>
      <c r="L48" s="97"/>
      <c r="M48" s="98"/>
    </row>
    <row r="49" spans="1:13" s="14" customFormat="1" ht="34.5" customHeight="1">
      <c r="A49" s="30"/>
      <c r="B49" s="31"/>
      <c r="C49" s="31"/>
      <c r="D49" s="71"/>
      <c r="E49" s="72"/>
      <c r="F49" s="38"/>
      <c r="G49" s="39"/>
      <c r="H49" s="95"/>
      <c r="I49" s="96"/>
      <c r="J49" s="95"/>
      <c r="K49" s="96"/>
      <c r="L49" s="101"/>
      <c r="M49" s="102"/>
    </row>
    <row r="50" spans="1:13" s="14" customFormat="1" ht="34.5" customHeight="1" thickBot="1">
      <c r="A50" s="17"/>
      <c r="B50" s="11"/>
      <c r="C50" s="11"/>
      <c r="D50" s="57"/>
      <c r="E50" s="57"/>
      <c r="F50" s="45"/>
      <c r="G50" s="42"/>
      <c r="H50" s="56"/>
      <c r="I50" s="56"/>
      <c r="J50" s="56"/>
      <c r="K50" s="56" t="e">
        <f>PRODUCT(H50/G52)</f>
        <v>#REF!</v>
      </c>
      <c r="L50" s="67"/>
      <c r="M50" s="68"/>
    </row>
    <row r="51" ht="26.25" customHeight="1" hidden="1">
      <c r="G51" s="19" t="e">
        <f>PRODUCT(#REF!/100)</f>
        <v>#REF!</v>
      </c>
    </row>
    <row r="52" ht="12" customHeight="1" hidden="1">
      <c r="G52" s="19" t="e">
        <f>PRODUCT(#REF!/100)</f>
        <v>#REF!</v>
      </c>
    </row>
    <row r="53" ht="26.25" customHeight="1"/>
    <row r="54" spans="2:15" ht="15.75">
      <c r="B54" s="10" t="s">
        <v>16</v>
      </c>
      <c r="C54" s="10"/>
      <c r="D54" s="51" t="s">
        <v>37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2:15" ht="15.75">
      <c r="B55" s="10"/>
      <c r="C55" s="10"/>
      <c r="D55" s="51" t="s">
        <v>18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8" spans="2:15" ht="15.75">
      <c r="B58" s="10" t="s">
        <v>32</v>
      </c>
      <c r="C58" s="10"/>
      <c r="D58" s="51" t="s">
        <v>38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2:15" ht="15.75">
      <c r="B59" s="10"/>
      <c r="C59" s="10"/>
      <c r="D59" s="51" t="s">
        <v>39</v>
      </c>
      <c r="E59" s="51"/>
      <c r="F59" s="51"/>
      <c r="G59" s="51"/>
      <c r="H59" s="51"/>
      <c r="I59" s="51"/>
      <c r="J59" s="51"/>
      <c r="K59" s="51"/>
      <c r="L59" s="51" t="s">
        <v>17</v>
      </c>
      <c r="M59" s="51"/>
      <c r="N59" s="51"/>
      <c r="O59" s="51"/>
    </row>
  </sheetData>
  <sheetProtection/>
  <mergeCells count="54">
    <mergeCell ref="A1:U1"/>
    <mergeCell ref="A2:U2"/>
    <mergeCell ref="A3:U3"/>
    <mergeCell ref="A4:U4"/>
    <mergeCell ref="A5:C5"/>
    <mergeCell ref="O5:U5"/>
    <mergeCell ref="A6:U6"/>
    <mergeCell ref="A7:A8"/>
    <mergeCell ref="B7:B8"/>
    <mergeCell ref="C7:C8"/>
    <mergeCell ref="D7:G7"/>
    <mergeCell ref="H7:S7"/>
    <mergeCell ref="T7:T8"/>
    <mergeCell ref="U7:U8"/>
    <mergeCell ref="A38:H38"/>
    <mergeCell ref="A39:A40"/>
    <mergeCell ref="B39:B40"/>
    <mergeCell ref="C39:C40"/>
    <mergeCell ref="D39:E40"/>
    <mergeCell ref="G39:H40"/>
    <mergeCell ref="I39:I40"/>
    <mergeCell ref="D41:E41"/>
    <mergeCell ref="G41:H41"/>
    <mergeCell ref="D42:E42"/>
    <mergeCell ref="G42:H42"/>
    <mergeCell ref="D43:E43"/>
    <mergeCell ref="G43:H43"/>
    <mergeCell ref="D44:E44"/>
    <mergeCell ref="G44:H44"/>
    <mergeCell ref="A45:H45"/>
    <mergeCell ref="A46:A47"/>
    <mergeCell ref="B46:B47"/>
    <mergeCell ref="C46:C47"/>
    <mergeCell ref="D46:E47"/>
    <mergeCell ref="G46:G47"/>
    <mergeCell ref="H46:I47"/>
    <mergeCell ref="L50:M50"/>
    <mergeCell ref="J46:K47"/>
    <mergeCell ref="L46:M47"/>
    <mergeCell ref="D54:O54"/>
    <mergeCell ref="D48:E48"/>
    <mergeCell ref="H48:I48"/>
    <mergeCell ref="J48:K48"/>
    <mergeCell ref="L48:M48"/>
    <mergeCell ref="D55:O55"/>
    <mergeCell ref="D58:O58"/>
    <mergeCell ref="D59:O59"/>
    <mergeCell ref="D49:E49"/>
    <mergeCell ref="H49:I49"/>
    <mergeCell ref="J49:K49"/>
    <mergeCell ref="L49:M49"/>
    <mergeCell ref="D50:E50"/>
    <mergeCell ref="H50:I50"/>
    <mergeCell ref="J50:K5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9"/>
  <sheetViews>
    <sheetView zoomScale="40" zoomScaleNormal="40" zoomScalePageLayoutView="0" workbookViewId="0" topLeftCell="A16">
      <selection activeCell="R9" sqref="R9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4" width="6.75390625" style="4" customWidth="1"/>
    <col min="5" max="5" width="9.25390625" style="4" bestFit="1" customWidth="1"/>
    <col min="6" max="6" width="5.75390625" style="4" customWidth="1"/>
    <col min="7" max="7" width="4.75390625" style="4" customWidth="1"/>
    <col min="8" max="9" width="7.75390625" style="4" customWidth="1"/>
    <col min="10" max="10" width="6.75390625" style="4" customWidth="1"/>
    <col min="11" max="11" width="7.00390625" style="4" customWidth="1"/>
    <col min="12" max="12" width="6.25390625" style="4" customWidth="1"/>
    <col min="13" max="13" width="6.625" style="4" customWidth="1"/>
    <col min="14" max="14" width="5.75390625" style="4" bestFit="1" customWidth="1"/>
    <col min="15" max="15" width="6.25390625" style="4" customWidth="1"/>
    <col min="16" max="16" width="8.125" style="4" customWidth="1"/>
    <col min="17" max="17" width="9.25390625" style="4" customWidth="1"/>
    <col min="18" max="18" width="9.875" style="4" bestFit="1" customWidth="1"/>
    <col min="19" max="19" width="4.00390625" style="4" customWidth="1"/>
    <col min="20" max="20" width="5.00390625" style="4" customWidth="1"/>
    <col min="21" max="22" width="5.75390625" style="5" customWidth="1"/>
    <col min="27" max="27" width="12.125" style="0" customWidth="1"/>
    <col min="38" max="38" width="13.25390625" style="0" customWidth="1"/>
  </cols>
  <sheetData>
    <row r="1" spans="1:22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 t="s">
        <v>134</v>
      </c>
      <c r="P5" s="85"/>
      <c r="Q5" s="85"/>
      <c r="R5" s="85"/>
      <c r="S5" s="85"/>
      <c r="T5" s="85"/>
      <c r="U5" s="85"/>
      <c r="V5" s="86"/>
    </row>
    <row r="6" spans="1:22" ht="33.75" customHeight="1">
      <c r="A6" s="88" t="s">
        <v>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38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/>
      <c r="H7" s="79" t="s">
        <v>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8" t="s">
        <v>9</v>
      </c>
      <c r="V7" s="78" t="s">
        <v>10</v>
      </c>
      <c r="W7" t="s">
        <v>155</v>
      </c>
      <c r="X7" s="50" t="s">
        <v>138</v>
      </c>
      <c r="Y7" s="50"/>
      <c r="Z7" s="50" t="s">
        <v>139</v>
      </c>
      <c r="AA7" s="50"/>
      <c r="AB7" s="50" t="s">
        <v>141</v>
      </c>
      <c r="AC7" s="50"/>
      <c r="AD7" s="50" t="s">
        <v>143</v>
      </c>
      <c r="AE7" s="50"/>
      <c r="AF7" s="50"/>
      <c r="AG7" s="50" t="s">
        <v>148</v>
      </c>
      <c r="AH7" s="50"/>
      <c r="AI7" s="50" t="s">
        <v>151</v>
      </c>
      <c r="AJ7" s="50"/>
      <c r="AK7" t="s">
        <v>152</v>
      </c>
      <c r="AL7" s="34" t="s">
        <v>153</v>
      </c>
    </row>
    <row r="8" spans="1:38" s="1" customFormat="1" ht="59.25" customHeight="1">
      <c r="A8" s="78"/>
      <c r="B8" s="87"/>
      <c r="C8" s="87"/>
      <c r="D8" s="24" t="s">
        <v>1</v>
      </c>
      <c r="E8" s="24" t="s">
        <v>14</v>
      </c>
      <c r="F8" s="24" t="s">
        <v>2</v>
      </c>
      <c r="G8" s="25" t="s">
        <v>3</v>
      </c>
      <c r="H8" s="24" t="s">
        <v>131</v>
      </c>
      <c r="I8" s="24" t="s">
        <v>12</v>
      </c>
      <c r="J8" s="24" t="s">
        <v>132</v>
      </c>
      <c r="K8" s="24" t="s">
        <v>133</v>
      </c>
      <c r="L8" s="24" t="s">
        <v>11</v>
      </c>
      <c r="M8" s="24" t="s">
        <v>20</v>
      </c>
      <c r="N8" s="24" t="s">
        <v>21</v>
      </c>
      <c r="O8" s="24" t="s">
        <v>13</v>
      </c>
      <c r="P8" s="24" t="s">
        <v>15</v>
      </c>
      <c r="Q8" s="24" t="s">
        <v>5</v>
      </c>
      <c r="R8" s="24" t="s">
        <v>6</v>
      </c>
      <c r="S8" s="24" t="s">
        <v>2</v>
      </c>
      <c r="T8" s="25" t="s">
        <v>3</v>
      </c>
      <c r="U8" s="78"/>
      <c r="V8" s="78"/>
      <c r="W8" s="1" t="s">
        <v>156</v>
      </c>
      <c r="X8" s="1" t="s">
        <v>135</v>
      </c>
      <c r="Y8" s="1" t="s">
        <v>136</v>
      </c>
      <c r="Z8" s="1" t="s">
        <v>137</v>
      </c>
      <c r="AA8" s="1" t="s">
        <v>140</v>
      </c>
      <c r="AB8" s="1" t="s">
        <v>137</v>
      </c>
      <c r="AC8" s="1" t="s">
        <v>142</v>
      </c>
      <c r="AD8" s="1" t="s">
        <v>144</v>
      </c>
      <c r="AE8" s="1" t="s">
        <v>145</v>
      </c>
      <c r="AF8" s="1" t="s">
        <v>146</v>
      </c>
      <c r="AG8" s="1" t="s">
        <v>137</v>
      </c>
      <c r="AH8" s="1" t="s">
        <v>147</v>
      </c>
      <c r="AI8" s="1" t="s">
        <v>149</v>
      </c>
      <c r="AJ8" s="1" t="s">
        <v>150</v>
      </c>
      <c r="AK8" s="1" t="s">
        <v>137</v>
      </c>
      <c r="AL8" s="1" t="s">
        <v>154</v>
      </c>
    </row>
    <row r="9" spans="1:38" s="2" customFormat="1" ht="51.75" customHeight="1">
      <c r="A9" s="36">
        <v>1</v>
      </c>
      <c r="B9" s="32" t="s">
        <v>74</v>
      </c>
      <c r="C9" s="32" t="s">
        <v>75</v>
      </c>
      <c r="D9" s="33">
        <f aca="true" t="shared" si="0" ref="D9:D30">(20-W9)*1.8+IF(AND(W9&lt;=2,E9&lt;=10),2,0)</f>
        <v>38</v>
      </c>
      <c r="E9" s="33"/>
      <c r="F9" s="23"/>
      <c r="G9" s="26"/>
      <c r="H9" s="33">
        <f aca="true" t="shared" si="1" ref="H9:H30">IF(AND((Y9=0),(X9=0)),2.74,(IF(AND((Y9=0),(X9=1)),0.74,0.24)))</f>
        <v>2.74</v>
      </c>
      <c r="I9" s="33">
        <f aca="true" t="shared" si="2" ref="I9:I30">((4-AI9)*0.74)+IF(AND(AI9=0,AJ9=0),2,0)</f>
        <v>1.48</v>
      </c>
      <c r="J9" s="33">
        <f aca="true" t="shared" si="3" ref="J9:J30">((4-AK9)*0.74)+IF(AK9=0,2,0)</f>
        <v>4.96</v>
      </c>
      <c r="K9" s="33">
        <f aca="true" t="shared" si="4" ref="K9:K30">((11-AG9)*0.74)+IF(AND(AG9=0,AH9=0),2,0)</f>
        <v>4.4399999999999995</v>
      </c>
      <c r="L9" s="33">
        <f aca="true" t="shared" si="5" ref="L9:L30">((10-Z9)*0.74)+IF(AND(Z9=0,AA9=0),2,0)</f>
        <v>6.66</v>
      </c>
      <c r="M9" s="33">
        <f aca="true" t="shared" si="6" ref="M9:M30">((20-AD9-AE9)*0.74)+IF(AND(AD9=0,AE9=0,AF9=0),2,0)</f>
        <v>16.8</v>
      </c>
      <c r="N9" s="33">
        <f aca="true" t="shared" si="7" ref="N9:N30">((5-AB9)*0.74)+IF(AND(AB9=0,AC9=0),2,0)</f>
        <v>5.7</v>
      </c>
      <c r="O9" s="33">
        <f aca="true" t="shared" si="8" ref="O9:O30">IF(AL9=0,0,(IF(AL9=1,2.65,3.3)))</f>
        <v>0</v>
      </c>
      <c r="P9" s="33">
        <f aca="true" t="shared" si="9" ref="P9:P30">SUM(H9:O9)</f>
        <v>42.78</v>
      </c>
      <c r="Q9" s="33">
        <v>3.16</v>
      </c>
      <c r="R9" s="35"/>
      <c r="S9" s="23"/>
      <c r="T9" s="26"/>
      <c r="U9" s="23">
        <f aca="true" t="shared" si="10" ref="U9:U30">SUM(G9,T9)</f>
        <v>0</v>
      </c>
      <c r="V9" s="23"/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5</v>
      </c>
      <c r="AH9" s="2">
        <v>0</v>
      </c>
      <c r="AI9" s="2">
        <v>2</v>
      </c>
      <c r="AJ9" s="2">
        <v>0</v>
      </c>
      <c r="AK9" s="2">
        <v>0</v>
      </c>
      <c r="AL9" s="2">
        <v>0</v>
      </c>
    </row>
    <row r="10" spans="1:38" s="2" customFormat="1" ht="51.75" customHeight="1">
      <c r="A10" s="36">
        <v>2</v>
      </c>
      <c r="B10" s="32" t="s">
        <v>76</v>
      </c>
      <c r="C10" s="32" t="s">
        <v>77</v>
      </c>
      <c r="D10" s="33">
        <f t="shared" si="0"/>
        <v>38</v>
      </c>
      <c r="E10" s="33"/>
      <c r="F10" s="23"/>
      <c r="G10" s="26"/>
      <c r="H10" s="33">
        <f t="shared" si="1"/>
        <v>2.74</v>
      </c>
      <c r="I10" s="33">
        <f t="shared" si="2"/>
        <v>2.2199999999999998</v>
      </c>
      <c r="J10" s="33">
        <f t="shared" si="3"/>
        <v>4.96</v>
      </c>
      <c r="K10" s="33">
        <f t="shared" si="4"/>
        <v>5.92</v>
      </c>
      <c r="L10" s="33">
        <f t="shared" si="5"/>
        <v>5.18</v>
      </c>
      <c r="M10" s="33">
        <f t="shared" si="6"/>
        <v>16.8</v>
      </c>
      <c r="N10" s="33">
        <f t="shared" si="7"/>
        <v>5.7</v>
      </c>
      <c r="O10" s="33">
        <f t="shared" si="8"/>
        <v>0</v>
      </c>
      <c r="P10" s="33">
        <f t="shared" si="9"/>
        <v>43.52</v>
      </c>
      <c r="Q10" s="33">
        <v>2.36</v>
      </c>
      <c r="R10" s="35"/>
      <c r="S10" s="23"/>
      <c r="T10" s="26"/>
      <c r="U10" s="23">
        <f t="shared" si="10"/>
        <v>0</v>
      </c>
      <c r="V10" s="23"/>
      <c r="X10" s="2">
        <v>0</v>
      </c>
      <c r="Y10" s="2">
        <v>0</v>
      </c>
      <c r="Z10" s="2">
        <v>3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3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</row>
    <row r="11" spans="1:38" s="2" customFormat="1" ht="51.75" customHeight="1">
      <c r="A11" s="36">
        <v>3</v>
      </c>
      <c r="B11" s="32" t="s">
        <v>92</v>
      </c>
      <c r="C11" s="32" t="s">
        <v>93</v>
      </c>
      <c r="D11" s="33">
        <f t="shared" si="0"/>
        <v>38</v>
      </c>
      <c r="E11" s="33"/>
      <c r="F11" s="23"/>
      <c r="G11" s="26"/>
      <c r="H11" s="33">
        <f t="shared" si="1"/>
        <v>2.74</v>
      </c>
      <c r="I11" s="33">
        <f t="shared" si="2"/>
        <v>1.48</v>
      </c>
      <c r="J11" s="33">
        <f t="shared" si="3"/>
        <v>1.48</v>
      </c>
      <c r="K11" s="33">
        <f t="shared" si="4"/>
        <v>5.18</v>
      </c>
      <c r="L11" s="33">
        <f t="shared" si="5"/>
        <v>4.4399999999999995</v>
      </c>
      <c r="M11" s="33">
        <f t="shared" si="6"/>
        <v>14.06</v>
      </c>
      <c r="N11" s="33">
        <f t="shared" si="7"/>
        <v>2.96</v>
      </c>
      <c r="O11" s="33">
        <f t="shared" si="8"/>
        <v>0</v>
      </c>
      <c r="P11" s="33">
        <f t="shared" si="9"/>
        <v>32.34</v>
      </c>
      <c r="Q11" s="33">
        <v>5.04</v>
      </c>
      <c r="R11" s="35"/>
      <c r="S11" s="23"/>
      <c r="T11" s="26"/>
      <c r="U11" s="23">
        <f t="shared" si="10"/>
        <v>0</v>
      </c>
      <c r="V11" s="23"/>
      <c r="X11" s="2">
        <v>0</v>
      </c>
      <c r="Y11" s="2">
        <v>0</v>
      </c>
      <c r="Z11" s="2">
        <v>4</v>
      </c>
      <c r="AA11" s="2">
        <v>0</v>
      </c>
      <c r="AB11" s="2">
        <v>1</v>
      </c>
      <c r="AC11" s="2">
        <v>0</v>
      </c>
      <c r="AD11" s="2">
        <v>0</v>
      </c>
      <c r="AE11" s="2">
        <v>1</v>
      </c>
      <c r="AF11" s="2">
        <v>0</v>
      </c>
      <c r="AG11" s="2">
        <v>4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</row>
    <row r="12" spans="1:38" s="2" customFormat="1" ht="51.75" customHeight="1">
      <c r="A12" s="36">
        <v>4</v>
      </c>
      <c r="B12" s="32" t="s">
        <v>66</v>
      </c>
      <c r="C12" s="32" t="s">
        <v>67</v>
      </c>
      <c r="D12" s="33">
        <f t="shared" si="0"/>
        <v>38</v>
      </c>
      <c r="E12" s="33"/>
      <c r="F12" s="23"/>
      <c r="G12" s="26"/>
      <c r="H12" s="33">
        <f t="shared" si="1"/>
        <v>2.74</v>
      </c>
      <c r="I12" s="33">
        <f t="shared" si="2"/>
        <v>1.48</v>
      </c>
      <c r="J12" s="33">
        <f t="shared" si="3"/>
        <v>4.96</v>
      </c>
      <c r="K12" s="33">
        <f t="shared" si="4"/>
        <v>10.14</v>
      </c>
      <c r="L12" s="33">
        <f t="shared" si="5"/>
        <v>2.2199999999999998</v>
      </c>
      <c r="M12" s="33">
        <f t="shared" si="6"/>
        <v>16.8</v>
      </c>
      <c r="N12" s="33">
        <f t="shared" si="7"/>
        <v>5.7</v>
      </c>
      <c r="O12" s="33">
        <f t="shared" si="8"/>
        <v>3.3</v>
      </c>
      <c r="P12" s="33">
        <f t="shared" si="9"/>
        <v>47.34</v>
      </c>
      <c r="Q12" s="33">
        <v>4.49</v>
      </c>
      <c r="R12" s="35"/>
      <c r="S12" s="23"/>
      <c r="T12" s="26"/>
      <c r="U12" s="23">
        <f t="shared" si="10"/>
        <v>0</v>
      </c>
      <c r="V12" s="23"/>
      <c r="X12" s="2">
        <v>0</v>
      </c>
      <c r="Y12" s="2">
        <v>0</v>
      </c>
      <c r="Z12" s="2">
        <v>7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2</v>
      </c>
      <c r="AJ12" s="2">
        <v>0</v>
      </c>
      <c r="AK12" s="2">
        <v>0</v>
      </c>
      <c r="AL12" s="2">
        <v>2</v>
      </c>
    </row>
    <row r="13" spans="1:38" s="2" customFormat="1" ht="51.75" customHeight="1">
      <c r="A13" s="36">
        <v>5</v>
      </c>
      <c r="B13" s="32" t="s">
        <v>73</v>
      </c>
      <c r="C13" s="32" t="s">
        <v>49</v>
      </c>
      <c r="D13" s="33">
        <f t="shared" si="0"/>
        <v>38</v>
      </c>
      <c r="E13" s="33"/>
      <c r="F13" s="23"/>
      <c r="G13" s="26"/>
      <c r="H13" s="33">
        <f t="shared" si="1"/>
        <v>2.74</v>
      </c>
      <c r="I13" s="33">
        <f t="shared" si="2"/>
        <v>1.48</v>
      </c>
      <c r="J13" s="33">
        <f t="shared" si="3"/>
        <v>2.2199999999999998</v>
      </c>
      <c r="K13" s="33">
        <f t="shared" si="4"/>
        <v>5.92</v>
      </c>
      <c r="L13" s="33">
        <f t="shared" si="5"/>
        <v>5.18</v>
      </c>
      <c r="M13" s="33">
        <f t="shared" si="6"/>
        <v>11.84</v>
      </c>
      <c r="N13" s="33">
        <f t="shared" si="7"/>
        <v>5.7</v>
      </c>
      <c r="O13" s="33">
        <f t="shared" si="8"/>
        <v>3.3</v>
      </c>
      <c r="P13" s="33">
        <f t="shared" si="9"/>
        <v>38.379999999999995</v>
      </c>
      <c r="Q13" s="33">
        <v>3.33</v>
      </c>
      <c r="R13" s="35"/>
      <c r="S13" s="23"/>
      <c r="T13" s="26"/>
      <c r="U13" s="23">
        <f t="shared" si="10"/>
        <v>0</v>
      </c>
      <c r="V13" s="23"/>
      <c r="X13" s="2">
        <v>0</v>
      </c>
      <c r="Y13" s="2">
        <v>0</v>
      </c>
      <c r="Z13" s="2">
        <v>3</v>
      </c>
      <c r="AA13" s="2">
        <v>0</v>
      </c>
      <c r="AB13" s="2">
        <v>0</v>
      </c>
      <c r="AC13" s="2">
        <v>0</v>
      </c>
      <c r="AD13" s="2">
        <v>4</v>
      </c>
      <c r="AE13" s="2">
        <v>0</v>
      </c>
      <c r="AF13" s="2">
        <v>0</v>
      </c>
      <c r="AG13" s="2">
        <v>3</v>
      </c>
      <c r="AH13" s="2">
        <v>0</v>
      </c>
      <c r="AI13" s="2">
        <v>2</v>
      </c>
      <c r="AJ13" s="2">
        <v>0</v>
      </c>
      <c r="AK13" s="2">
        <v>1</v>
      </c>
      <c r="AL13" s="2">
        <v>2</v>
      </c>
    </row>
    <row r="14" spans="1:38" s="2" customFormat="1" ht="59.25" customHeight="1">
      <c r="A14" s="36">
        <v>6</v>
      </c>
      <c r="B14" s="32" t="s">
        <v>86</v>
      </c>
      <c r="C14" s="32" t="s">
        <v>87</v>
      </c>
      <c r="D14" s="33">
        <f t="shared" si="0"/>
        <v>38</v>
      </c>
      <c r="E14" s="33"/>
      <c r="F14" s="23"/>
      <c r="G14" s="26"/>
      <c r="H14" s="33">
        <f t="shared" si="1"/>
        <v>2.74</v>
      </c>
      <c r="I14" s="33">
        <f t="shared" si="2"/>
        <v>1.48</v>
      </c>
      <c r="J14" s="33">
        <f t="shared" si="3"/>
        <v>4.96</v>
      </c>
      <c r="K14" s="33">
        <f t="shared" si="4"/>
        <v>10.14</v>
      </c>
      <c r="L14" s="33">
        <f t="shared" si="5"/>
        <v>4.4399999999999995</v>
      </c>
      <c r="M14" s="33">
        <f t="shared" si="6"/>
        <v>16.8</v>
      </c>
      <c r="N14" s="33">
        <f t="shared" si="7"/>
        <v>5.7</v>
      </c>
      <c r="O14" s="33">
        <f t="shared" si="8"/>
        <v>3.3</v>
      </c>
      <c r="P14" s="33">
        <f t="shared" si="9"/>
        <v>49.56</v>
      </c>
      <c r="Q14" s="33">
        <v>2.49</v>
      </c>
      <c r="R14" s="35"/>
      <c r="S14" s="23"/>
      <c r="T14" s="26"/>
      <c r="U14" s="23">
        <f t="shared" si="10"/>
        <v>0</v>
      </c>
      <c r="V14" s="23"/>
      <c r="X14" s="2">
        <v>0</v>
      </c>
      <c r="Y14" s="2">
        <v>0</v>
      </c>
      <c r="Z14" s="2">
        <v>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2</v>
      </c>
      <c r="AJ14" s="2">
        <v>0</v>
      </c>
      <c r="AK14" s="2">
        <v>0</v>
      </c>
      <c r="AL14" s="2">
        <v>2</v>
      </c>
    </row>
    <row r="15" spans="1:38" s="2" customFormat="1" ht="51.75" customHeight="1">
      <c r="A15" s="36">
        <v>7</v>
      </c>
      <c r="B15" s="32" t="s">
        <v>88</v>
      </c>
      <c r="C15" s="32" t="s">
        <v>89</v>
      </c>
      <c r="D15" s="33">
        <f t="shared" si="0"/>
        <v>38</v>
      </c>
      <c r="E15" s="33"/>
      <c r="F15" s="23"/>
      <c r="G15" s="26"/>
      <c r="H15" s="33">
        <f t="shared" si="1"/>
        <v>2.74</v>
      </c>
      <c r="I15" s="33">
        <f t="shared" si="2"/>
        <v>4.96</v>
      </c>
      <c r="J15" s="33">
        <f t="shared" si="3"/>
        <v>1.48</v>
      </c>
      <c r="K15" s="33">
        <f t="shared" si="4"/>
        <v>5.92</v>
      </c>
      <c r="L15" s="33">
        <f t="shared" si="5"/>
        <v>5.18</v>
      </c>
      <c r="M15" s="33">
        <f t="shared" si="6"/>
        <v>16.8</v>
      </c>
      <c r="N15" s="33">
        <f t="shared" si="7"/>
        <v>5.7</v>
      </c>
      <c r="O15" s="33">
        <f t="shared" si="8"/>
        <v>3.3</v>
      </c>
      <c r="P15" s="33">
        <f t="shared" si="9"/>
        <v>46.08</v>
      </c>
      <c r="Q15" s="33">
        <v>3.12</v>
      </c>
      <c r="R15" s="35"/>
      <c r="S15" s="23"/>
      <c r="T15" s="26"/>
      <c r="U15" s="23">
        <f t="shared" si="10"/>
        <v>0</v>
      </c>
      <c r="V15" s="23"/>
      <c r="X15" s="2">
        <v>0</v>
      </c>
      <c r="Y15" s="2">
        <v>0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3</v>
      </c>
      <c r="AH15" s="2">
        <v>0</v>
      </c>
      <c r="AI15" s="2">
        <v>0</v>
      </c>
      <c r="AJ15" s="2">
        <v>0</v>
      </c>
      <c r="AK15" s="2">
        <v>2</v>
      </c>
      <c r="AL15" s="2">
        <v>2</v>
      </c>
    </row>
    <row r="16" spans="1:38" s="2" customFormat="1" ht="51.75" customHeight="1">
      <c r="A16" s="36">
        <v>8</v>
      </c>
      <c r="B16" s="32" t="s">
        <v>90</v>
      </c>
      <c r="C16" s="32" t="s">
        <v>91</v>
      </c>
      <c r="D16" s="33">
        <f t="shared" si="0"/>
        <v>38</v>
      </c>
      <c r="E16" s="33"/>
      <c r="F16" s="23"/>
      <c r="G16" s="26"/>
      <c r="H16" s="33">
        <f t="shared" si="1"/>
        <v>2.74</v>
      </c>
      <c r="I16" s="33">
        <f t="shared" si="2"/>
        <v>4.96</v>
      </c>
      <c r="J16" s="33">
        <f t="shared" si="3"/>
        <v>1.48</v>
      </c>
      <c r="K16" s="33">
        <f t="shared" si="4"/>
        <v>7.4</v>
      </c>
      <c r="L16" s="33">
        <f t="shared" si="5"/>
        <v>9.4</v>
      </c>
      <c r="M16" s="33">
        <f t="shared" si="6"/>
        <v>16.8</v>
      </c>
      <c r="N16" s="33">
        <f t="shared" si="7"/>
        <v>5.7</v>
      </c>
      <c r="O16" s="33">
        <f t="shared" si="8"/>
        <v>3.3</v>
      </c>
      <c r="P16" s="33">
        <f t="shared" si="9"/>
        <v>51.78</v>
      </c>
      <c r="Q16" s="33">
        <v>2.43</v>
      </c>
      <c r="R16" s="35"/>
      <c r="S16" s="23"/>
      <c r="T16" s="26"/>
      <c r="U16" s="23">
        <f t="shared" si="10"/>
        <v>0</v>
      </c>
      <c r="V16" s="23"/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2</v>
      </c>
      <c r="AL16" s="2">
        <v>2</v>
      </c>
    </row>
    <row r="17" spans="1:38" s="2" customFormat="1" ht="51.75" customHeight="1">
      <c r="A17" s="36">
        <v>9</v>
      </c>
      <c r="B17" s="32" t="s">
        <v>84</v>
      </c>
      <c r="C17" s="32" t="s">
        <v>85</v>
      </c>
      <c r="D17" s="33">
        <f t="shared" si="0"/>
        <v>38</v>
      </c>
      <c r="E17" s="33"/>
      <c r="F17" s="23"/>
      <c r="G17" s="26"/>
      <c r="H17" s="33">
        <f t="shared" si="1"/>
        <v>2.74</v>
      </c>
      <c r="I17" s="33">
        <f t="shared" si="2"/>
        <v>4.96</v>
      </c>
      <c r="J17" s="33">
        <f t="shared" si="3"/>
        <v>2.2199999999999998</v>
      </c>
      <c r="K17" s="33">
        <f t="shared" si="4"/>
        <v>10.14</v>
      </c>
      <c r="L17" s="33">
        <f t="shared" si="5"/>
        <v>9.4</v>
      </c>
      <c r="M17" s="33">
        <f t="shared" si="6"/>
        <v>16.8</v>
      </c>
      <c r="N17" s="33">
        <f t="shared" si="7"/>
        <v>5.7</v>
      </c>
      <c r="O17" s="33">
        <f t="shared" si="8"/>
        <v>3.3</v>
      </c>
      <c r="P17" s="33">
        <f t="shared" si="9"/>
        <v>55.260000000000005</v>
      </c>
      <c r="Q17" s="33">
        <v>3.54</v>
      </c>
      <c r="R17" s="35"/>
      <c r="S17" s="23"/>
      <c r="T17" s="26"/>
      <c r="U17" s="23">
        <f t="shared" si="10"/>
        <v>0</v>
      </c>
      <c r="V17" s="23"/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2</v>
      </c>
    </row>
    <row r="18" spans="1:38" s="2" customFormat="1" ht="51.75" customHeight="1">
      <c r="A18" s="36">
        <v>10</v>
      </c>
      <c r="B18" s="32" t="s">
        <v>55</v>
      </c>
      <c r="C18" s="32" t="s">
        <v>58</v>
      </c>
      <c r="D18" s="33">
        <f t="shared" si="0"/>
        <v>38</v>
      </c>
      <c r="E18" s="33"/>
      <c r="F18" s="23"/>
      <c r="G18" s="26"/>
      <c r="H18" s="33">
        <f t="shared" si="1"/>
        <v>2.74</v>
      </c>
      <c r="I18" s="33">
        <f t="shared" si="2"/>
        <v>2.2199999999999998</v>
      </c>
      <c r="J18" s="33">
        <f t="shared" si="3"/>
        <v>4.96</v>
      </c>
      <c r="K18" s="33">
        <f t="shared" si="4"/>
        <v>2.96</v>
      </c>
      <c r="L18" s="33">
        <f t="shared" si="5"/>
        <v>2.96</v>
      </c>
      <c r="M18" s="33">
        <f t="shared" si="6"/>
        <v>12.58</v>
      </c>
      <c r="N18" s="33">
        <f t="shared" si="7"/>
        <v>5.7</v>
      </c>
      <c r="O18" s="33">
        <f t="shared" si="8"/>
        <v>3.3</v>
      </c>
      <c r="P18" s="33">
        <f t="shared" si="9"/>
        <v>37.42</v>
      </c>
      <c r="Q18" s="33">
        <v>3.42</v>
      </c>
      <c r="R18" s="35"/>
      <c r="S18" s="23"/>
      <c r="T18" s="26"/>
      <c r="U18" s="23">
        <f t="shared" si="10"/>
        <v>0</v>
      </c>
      <c r="V18" s="23"/>
      <c r="X18" s="2">
        <v>0</v>
      </c>
      <c r="Y18" s="2">
        <v>0</v>
      </c>
      <c r="Z18" s="2">
        <v>6</v>
      </c>
      <c r="AA18" s="2">
        <v>0</v>
      </c>
      <c r="AB18" s="2">
        <v>0</v>
      </c>
      <c r="AC18" s="2">
        <v>0</v>
      </c>
      <c r="AD18" s="2">
        <v>3</v>
      </c>
      <c r="AE18" s="2">
        <v>0</v>
      </c>
      <c r="AF18" s="2">
        <v>0</v>
      </c>
      <c r="AG18" s="2">
        <v>7</v>
      </c>
      <c r="AH18" s="2">
        <v>0</v>
      </c>
      <c r="AI18" s="2">
        <v>1</v>
      </c>
      <c r="AJ18" s="2">
        <v>0</v>
      </c>
      <c r="AK18" s="2">
        <v>0</v>
      </c>
      <c r="AL18" s="2">
        <v>2</v>
      </c>
    </row>
    <row r="19" spans="1:38" s="2" customFormat="1" ht="51.75" customHeight="1">
      <c r="A19" s="36">
        <v>11</v>
      </c>
      <c r="B19" s="32" t="s">
        <v>50</v>
      </c>
      <c r="C19" s="32" t="s">
        <v>51</v>
      </c>
      <c r="D19" s="33">
        <f t="shared" si="0"/>
        <v>38</v>
      </c>
      <c r="E19" s="33"/>
      <c r="F19" s="23"/>
      <c r="G19" s="26"/>
      <c r="H19" s="33">
        <f t="shared" si="1"/>
        <v>2.74</v>
      </c>
      <c r="I19" s="33">
        <f t="shared" si="2"/>
        <v>2.2199999999999998</v>
      </c>
      <c r="J19" s="33">
        <f t="shared" si="3"/>
        <v>4.96</v>
      </c>
      <c r="K19" s="33">
        <f t="shared" si="4"/>
        <v>2.2199999999999998</v>
      </c>
      <c r="L19" s="33">
        <f t="shared" si="5"/>
        <v>9.4</v>
      </c>
      <c r="M19" s="33">
        <f t="shared" si="6"/>
        <v>16.8</v>
      </c>
      <c r="N19" s="33">
        <f t="shared" si="7"/>
        <v>5.7</v>
      </c>
      <c r="O19" s="33">
        <f t="shared" si="8"/>
        <v>3.3</v>
      </c>
      <c r="P19" s="33">
        <f t="shared" si="9"/>
        <v>47.34</v>
      </c>
      <c r="Q19" s="33">
        <v>5.21</v>
      </c>
      <c r="R19" s="35"/>
      <c r="S19" s="23"/>
      <c r="T19" s="26"/>
      <c r="U19" s="23">
        <f t="shared" si="10"/>
        <v>0</v>
      </c>
      <c r="V19" s="23"/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8</v>
      </c>
      <c r="AH19" s="2">
        <v>0</v>
      </c>
      <c r="AI19" s="2">
        <v>1</v>
      </c>
      <c r="AJ19" s="2">
        <v>0</v>
      </c>
      <c r="AK19" s="2">
        <v>0</v>
      </c>
      <c r="AL19" s="2">
        <v>2</v>
      </c>
    </row>
    <row r="20" spans="1:38" s="2" customFormat="1" ht="51.75" customHeight="1">
      <c r="A20" s="36">
        <v>12</v>
      </c>
      <c r="B20" s="32" t="s">
        <v>119</v>
      </c>
      <c r="C20" s="32" t="s">
        <v>120</v>
      </c>
      <c r="D20" s="33">
        <f t="shared" si="0"/>
        <v>38</v>
      </c>
      <c r="E20" s="33"/>
      <c r="F20" s="23"/>
      <c r="G20" s="26"/>
      <c r="H20" s="33">
        <f t="shared" si="1"/>
        <v>2.74</v>
      </c>
      <c r="I20" s="33">
        <f t="shared" si="2"/>
        <v>2.2199999999999998</v>
      </c>
      <c r="J20" s="33">
        <f t="shared" si="3"/>
        <v>2.2199999999999998</v>
      </c>
      <c r="K20" s="33">
        <f t="shared" si="4"/>
        <v>10.14</v>
      </c>
      <c r="L20" s="33">
        <f t="shared" si="5"/>
        <v>9.4</v>
      </c>
      <c r="M20" s="33">
        <f t="shared" si="6"/>
        <v>16.8</v>
      </c>
      <c r="N20" s="33">
        <f t="shared" si="7"/>
        <v>5.7</v>
      </c>
      <c r="O20" s="33">
        <f t="shared" si="8"/>
        <v>3.3</v>
      </c>
      <c r="P20" s="33">
        <f t="shared" si="9"/>
        <v>52.519999999999996</v>
      </c>
      <c r="Q20" s="33">
        <v>4.02</v>
      </c>
      <c r="R20" s="35"/>
      <c r="S20" s="23"/>
      <c r="T20" s="26"/>
      <c r="U20" s="23">
        <f t="shared" si="10"/>
        <v>0</v>
      </c>
      <c r="V20" s="23"/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1</v>
      </c>
      <c r="AJ20" s="2">
        <v>0</v>
      </c>
      <c r="AK20" s="2">
        <v>1</v>
      </c>
      <c r="AL20" s="2">
        <v>2</v>
      </c>
    </row>
    <row r="21" spans="1:38" s="2" customFormat="1" ht="57" customHeight="1">
      <c r="A21" s="36">
        <v>13</v>
      </c>
      <c r="B21" s="32" t="s">
        <v>80</v>
      </c>
      <c r="C21" s="32" t="s">
        <v>81</v>
      </c>
      <c r="D21" s="33">
        <f t="shared" si="0"/>
        <v>38</v>
      </c>
      <c r="E21" s="33"/>
      <c r="F21" s="23"/>
      <c r="G21" s="26"/>
      <c r="H21" s="33">
        <f t="shared" si="1"/>
        <v>2.74</v>
      </c>
      <c r="I21" s="33">
        <f t="shared" si="2"/>
        <v>2.2199999999999998</v>
      </c>
      <c r="J21" s="33">
        <f t="shared" si="3"/>
        <v>4.96</v>
      </c>
      <c r="K21" s="33">
        <f t="shared" si="4"/>
        <v>10.14</v>
      </c>
      <c r="L21" s="33">
        <f t="shared" si="5"/>
        <v>0.74</v>
      </c>
      <c r="M21" s="33">
        <f t="shared" si="6"/>
        <v>16.8</v>
      </c>
      <c r="N21" s="33">
        <f t="shared" si="7"/>
        <v>2.96</v>
      </c>
      <c r="O21" s="33">
        <f t="shared" si="8"/>
        <v>3.3</v>
      </c>
      <c r="P21" s="33">
        <f t="shared" si="9"/>
        <v>43.86</v>
      </c>
      <c r="Q21" s="33">
        <v>4.51</v>
      </c>
      <c r="R21" s="35"/>
      <c r="S21" s="23"/>
      <c r="T21" s="26"/>
      <c r="U21" s="23">
        <f t="shared" si="10"/>
        <v>0</v>
      </c>
      <c r="V21" s="23"/>
      <c r="X21" s="2">
        <v>0</v>
      </c>
      <c r="Y21" s="2">
        <v>0</v>
      </c>
      <c r="Z21" s="2">
        <v>9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0</v>
      </c>
      <c r="AK21" s="2">
        <v>0</v>
      </c>
      <c r="AL21" s="2">
        <v>2</v>
      </c>
    </row>
    <row r="22" spans="1:38" s="2" customFormat="1" ht="51.75" customHeight="1">
      <c r="A22" s="36">
        <v>14</v>
      </c>
      <c r="B22" s="32" t="s">
        <v>71</v>
      </c>
      <c r="C22" s="32" t="s">
        <v>72</v>
      </c>
      <c r="D22" s="33">
        <f t="shared" si="0"/>
        <v>38</v>
      </c>
      <c r="E22" s="33"/>
      <c r="F22" s="23"/>
      <c r="G22" s="26"/>
      <c r="H22" s="33">
        <f t="shared" si="1"/>
        <v>2.74</v>
      </c>
      <c r="I22" s="33">
        <f t="shared" si="2"/>
        <v>1.48</v>
      </c>
      <c r="J22" s="33">
        <f t="shared" si="3"/>
        <v>1.48</v>
      </c>
      <c r="K22" s="33">
        <f t="shared" si="4"/>
        <v>6.66</v>
      </c>
      <c r="L22" s="33">
        <f t="shared" si="5"/>
        <v>6.66</v>
      </c>
      <c r="M22" s="33">
        <f t="shared" si="6"/>
        <v>12.58</v>
      </c>
      <c r="N22" s="33">
        <f t="shared" si="7"/>
        <v>5.7</v>
      </c>
      <c r="O22" s="33">
        <f t="shared" si="8"/>
        <v>3.3</v>
      </c>
      <c r="P22" s="33">
        <f t="shared" si="9"/>
        <v>40.6</v>
      </c>
      <c r="Q22" s="33">
        <v>3.42</v>
      </c>
      <c r="R22" s="35"/>
      <c r="S22" s="23"/>
      <c r="T22" s="26"/>
      <c r="U22" s="23">
        <f t="shared" si="10"/>
        <v>0</v>
      </c>
      <c r="V22" s="23"/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3</v>
      </c>
      <c r="AE22" s="2">
        <v>0</v>
      </c>
      <c r="AF22" s="2">
        <v>0</v>
      </c>
      <c r="AG22" s="2">
        <v>2</v>
      </c>
      <c r="AH22" s="2">
        <v>0</v>
      </c>
      <c r="AI22" s="2">
        <v>2</v>
      </c>
      <c r="AJ22" s="2">
        <v>0</v>
      </c>
      <c r="AK22" s="2">
        <v>2</v>
      </c>
      <c r="AL22" s="2">
        <v>2</v>
      </c>
    </row>
    <row r="23" spans="1:38" s="2" customFormat="1" ht="51.75" customHeight="1">
      <c r="A23" s="36">
        <v>15</v>
      </c>
      <c r="B23" s="32" t="s">
        <v>68</v>
      </c>
      <c r="C23" s="32" t="s">
        <v>43</v>
      </c>
      <c r="D23" s="33">
        <f t="shared" si="0"/>
        <v>38</v>
      </c>
      <c r="E23" s="33"/>
      <c r="F23" s="23"/>
      <c r="G23" s="26"/>
      <c r="H23" s="33">
        <f t="shared" si="1"/>
        <v>2.74</v>
      </c>
      <c r="I23" s="33">
        <f t="shared" si="2"/>
        <v>4.96</v>
      </c>
      <c r="J23" s="33">
        <f t="shared" si="3"/>
        <v>4.96</v>
      </c>
      <c r="K23" s="33">
        <f t="shared" si="4"/>
        <v>5.92</v>
      </c>
      <c r="L23" s="33">
        <f t="shared" si="5"/>
        <v>5.18</v>
      </c>
      <c r="M23" s="33">
        <f t="shared" si="6"/>
        <v>16.8</v>
      </c>
      <c r="N23" s="33">
        <f t="shared" si="7"/>
        <v>2.96</v>
      </c>
      <c r="O23" s="33">
        <f t="shared" si="8"/>
        <v>2.65</v>
      </c>
      <c r="P23" s="33">
        <f t="shared" si="9"/>
        <v>46.17</v>
      </c>
      <c r="Q23" s="33">
        <v>4.19</v>
      </c>
      <c r="R23" s="35"/>
      <c r="S23" s="23"/>
      <c r="T23" s="26"/>
      <c r="U23" s="23">
        <f t="shared" si="10"/>
        <v>0</v>
      </c>
      <c r="V23" s="23"/>
      <c r="X23" s="2">
        <v>0</v>
      </c>
      <c r="Y23" s="2">
        <v>0</v>
      </c>
      <c r="Z23" s="2">
        <v>3</v>
      </c>
      <c r="AA23" s="2">
        <v>0</v>
      </c>
      <c r="AB23" s="2">
        <v>1</v>
      </c>
      <c r="AC23" s="2">
        <v>0</v>
      </c>
      <c r="AD23" s="2">
        <v>0</v>
      </c>
      <c r="AE23" s="2">
        <v>0</v>
      </c>
      <c r="AF23" s="2">
        <v>0</v>
      </c>
      <c r="AG23" s="2">
        <v>3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</row>
    <row r="24" spans="1:38" s="2" customFormat="1" ht="51.75" customHeight="1">
      <c r="A24" s="36">
        <v>16</v>
      </c>
      <c r="B24" s="32" t="s">
        <v>82</v>
      </c>
      <c r="C24" s="32" t="s">
        <v>83</v>
      </c>
      <c r="D24" s="33">
        <f t="shared" si="0"/>
        <v>38</v>
      </c>
      <c r="E24" s="33"/>
      <c r="F24" s="23"/>
      <c r="G24" s="26"/>
      <c r="H24" s="33">
        <f t="shared" si="1"/>
        <v>2.74</v>
      </c>
      <c r="I24" s="33">
        <f t="shared" si="2"/>
        <v>4.96</v>
      </c>
      <c r="J24" s="33">
        <f t="shared" si="3"/>
        <v>1.48</v>
      </c>
      <c r="K24" s="33">
        <f t="shared" si="4"/>
        <v>6.66</v>
      </c>
      <c r="L24" s="33">
        <f t="shared" si="5"/>
        <v>5.18</v>
      </c>
      <c r="M24" s="33">
        <f t="shared" si="6"/>
        <v>16.8</v>
      </c>
      <c r="N24" s="33">
        <f t="shared" si="7"/>
        <v>5.7</v>
      </c>
      <c r="O24" s="33">
        <f t="shared" si="8"/>
        <v>0</v>
      </c>
      <c r="P24" s="33">
        <f t="shared" si="9"/>
        <v>43.52</v>
      </c>
      <c r="Q24" s="33">
        <v>3.38</v>
      </c>
      <c r="R24" s="35"/>
      <c r="S24" s="23"/>
      <c r="T24" s="26"/>
      <c r="U24" s="23">
        <f t="shared" si="10"/>
        <v>0</v>
      </c>
      <c r="V24" s="23"/>
      <c r="X24" s="2">
        <v>0</v>
      </c>
      <c r="Y24" s="2">
        <v>0</v>
      </c>
      <c r="Z24" s="2">
        <v>3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2</v>
      </c>
      <c r="AH24" s="2">
        <v>0</v>
      </c>
      <c r="AI24" s="2">
        <v>0</v>
      </c>
      <c r="AJ24" s="2">
        <v>0</v>
      </c>
      <c r="AK24" s="2">
        <v>2</v>
      </c>
      <c r="AL24" s="2">
        <v>0</v>
      </c>
    </row>
    <row r="25" spans="1:38" s="2" customFormat="1" ht="51" customHeight="1">
      <c r="A25" s="36">
        <v>17</v>
      </c>
      <c r="B25" s="32" t="s">
        <v>69</v>
      </c>
      <c r="C25" s="32" t="s">
        <v>70</v>
      </c>
      <c r="D25" s="33">
        <f t="shared" si="0"/>
        <v>38</v>
      </c>
      <c r="E25" s="33"/>
      <c r="F25" s="23"/>
      <c r="G25" s="26"/>
      <c r="H25" s="33">
        <f t="shared" si="1"/>
        <v>2.74</v>
      </c>
      <c r="I25" s="33">
        <f t="shared" si="2"/>
        <v>2.2199999999999998</v>
      </c>
      <c r="J25" s="33">
        <f t="shared" si="3"/>
        <v>2.2199999999999998</v>
      </c>
      <c r="K25" s="33">
        <f t="shared" si="4"/>
        <v>5.92</v>
      </c>
      <c r="L25" s="33">
        <f t="shared" si="5"/>
        <v>3.7</v>
      </c>
      <c r="M25" s="33">
        <f t="shared" si="6"/>
        <v>16.8</v>
      </c>
      <c r="N25" s="33">
        <f t="shared" si="7"/>
        <v>2.96</v>
      </c>
      <c r="O25" s="33">
        <f t="shared" si="8"/>
        <v>3.3</v>
      </c>
      <c r="P25" s="33">
        <f t="shared" si="9"/>
        <v>39.86</v>
      </c>
      <c r="Q25" s="33">
        <v>4.33</v>
      </c>
      <c r="R25" s="35"/>
      <c r="S25" s="23"/>
      <c r="T25" s="26"/>
      <c r="U25" s="23">
        <f t="shared" si="10"/>
        <v>0</v>
      </c>
      <c r="V25" s="23"/>
      <c r="X25" s="2">
        <v>0</v>
      </c>
      <c r="Y25" s="2">
        <v>0</v>
      </c>
      <c r="Z25" s="2">
        <v>5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3</v>
      </c>
      <c r="AH25" s="2">
        <v>0</v>
      </c>
      <c r="AI25" s="2">
        <v>1</v>
      </c>
      <c r="AJ25" s="2">
        <v>0</v>
      </c>
      <c r="AK25" s="2">
        <v>1</v>
      </c>
      <c r="AL25" s="2">
        <v>2</v>
      </c>
    </row>
    <row r="26" spans="1:38" ht="51.75" customHeight="1">
      <c r="A26" s="36">
        <v>18</v>
      </c>
      <c r="B26" s="32" t="s">
        <v>57</v>
      </c>
      <c r="C26" s="32" t="s">
        <v>58</v>
      </c>
      <c r="D26" s="33">
        <f t="shared" si="0"/>
        <v>38</v>
      </c>
      <c r="E26" s="33"/>
      <c r="F26" s="23"/>
      <c r="G26" s="26"/>
      <c r="H26" s="33">
        <f t="shared" si="1"/>
        <v>2.74</v>
      </c>
      <c r="I26" s="33">
        <f t="shared" si="2"/>
        <v>1.48</v>
      </c>
      <c r="J26" s="33">
        <f t="shared" si="3"/>
        <v>2.2199999999999998</v>
      </c>
      <c r="K26" s="33">
        <f t="shared" si="4"/>
        <v>7.4</v>
      </c>
      <c r="L26" s="33">
        <f t="shared" si="5"/>
        <v>5.18</v>
      </c>
      <c r="M26" s="33">
        <f t="shared" si="6"/>
        <v>16.8</v>
      </c>
      <c r="N26" s="33">
        <f t="shared" si="7"/>
        <v>5.7</v>
      </c>
      <c r="O26" s="33">
        <f t="shared" si="8"/>
        <v>3.3</v>
      </c>
      <c r="P26" s="33">
        <f t="shared" si="9"/>
        <v>44.82</v>
      </c>
      <c r="Q26" s="33">
        <v>4.28</v>
      </c>
      <c r="R26" s="35"/>
      <c r="S26" s="23"/>
      <c r="T26" s="26"/>
      <c r="U26" s="23">
        <f t="shared" si="10"/>
        <v>0</v>
      </c>
      <c r="V26" s="23"/>
      <c r="X26" s="2">
        <v>0</v>
      </c>
      <c r="Y26" s="2">
        <v>0</v>
      </c>
      <c r="Z26" s="2">
        <v>3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</v>
      </c>
      <c r="AH26" s="2">
        <v>0</v>
      </c>
      <c r="AI26" s="2">
        <v>2</v>
      </c>
      <c r="AJ26" s="2">
        <v>0</v>
      </c>
      <c r="AK26" s="2">
        <v>1</v>
      </c>
      <c r="AL26" s="2">
        <v>2</v>
      </c>
    </row>
    <row r="27" spans="1:38" ht="51.75" customHeight="1">
      <c r="A27" s="36">
        <v>19</v>
      </c>
      <c r="B27" s="32" t="s">
        <v>121</v>
      </c>
      <c r="C27" s="32" t="s">
        <v>122</v>
      </c>
      <c r="D27" s="33">
        <f t="shared" si="0"/>
        <v>38</v>
      </c>
      <c r="E27" s="33"/>
      <c r="F27" s="23"/>
      <c r="G27" s="26"/>
      <c r="H27" s="33">
        <f t="shared" si="1"/>
        <v>2.74</v>
      </c>
      <c r="I27" s="33">
        <f t="shared" si="2"/>
        <v>4.96</v>
      </c>
      <c r="J27" s="33">
        <f t="shared" si="3"/>
        <v>4.96</v>
      </c>
      <c r="K27" s="33">
        <f t="shared" si="4"/>
        <v>10.14</v>
      </c>
      <c r="L27" s="33">
        <f t="shared" si="5"/>
        <v>6.66</v>
      </c>
      <c r="M27" s="33">
        <f t="shared" si="6"/>
        <v>16.8</v>
      </c>
      <c r="N27" s="33">
        <f t="shared" si="7"/>
        <v>5.7</v>
      </c>
      <c r="O27" s="33">
        <f t="shared" si="8"/>
        <v>3.3</v>
      </c>
      <c r="P27" s="33">
        <f t="shared" si="9"/>
        <v>55.260000000000005</v>
      </c>
      <c r="Q27" s="33">
        <v>3.56</v>
      </c>
      <c r="R27" s="35"/>
      <c r="S27" s="23"/>
      <c r="T27" s="26"/>
      <c r="U27" s="23">
        <f t="shared" si="10"/>
        <v>0</v>
      </c>
      <c r="V27" s="23"/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2</v>
      </c>
    </row>
    <row r="28" spans="1:38" ht="51.75" customHeight="1">
      <c r="A28" s="36">
        <v>20</v>
      </c>
      <c r="B28" s="32" t="s">
        <v>52</v>
      </c>
      <c r="C28" s="32" t="s">
        <v>53</v>
      </c>
      <c r="D28" s="33">
        <f t="shared" si="0"/>
        <v>38</v>
      </c>
      <c r="E28" s="33"/>
      <c r="F28" s="23"/>
      <c r="G28" s="26"/>
      <c r="H28" s="33">
        <f t="shared" si="1"/>
        <v>2.74</v>
      </c>
      <c r="I28" s="33">
        <f t="shared" si="2"/>
        <v>2.2199999999999998</v>
      </c>
      <c r="J28" s="33">
        <f t="shared" si="3"/>
        <v>4.96</v>
      </c>
      <c r="K28" s="33">
        <f t="shared" si="4"/>
        <v>10.14</v>
      </c>
      <c r="L28" s="33">
        <f t="shared" si="5"/>
        <v>9.4</v>
      </c>
      <c r="M28" s="33">
        <f t="shared" si="6"/>
        <v>13.32</v>
      </c>
      <c r="N28" s="33">
        <f t="shared" si="7"/>
        <v>5.7</v>
      </c>
      <c r="O28" s="33">
        <f t="shared" si="8"/>
        <v>3.3</v>
      </c>
      <c r="P28" s="33">
        <f t="shared" si="9"/>
        <v>51.78</v>
      </c>
      <c r="Q28" s="33">
        <v>4.19</v>
      </c>
      <c r="R28" s="35"/>
      <c r="S28" s="23"/>
      <c r="T28" s="26"/>
      <c r="U28" s="23">
        <f t="shared" si="10"/>
        <v>0</v>
      </c>
      <c r="V28" s="23"/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2</v>
      </c>
      <c r="AE28" s="2">
        <v>0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0</v>
      </c>
      <c r="AL28" s="2">
        <v>2</v>
      </c>
    </row>
    <row r="29" spans="1:38" ht="51.75" customHeight="1">
      <c r="A29" s="36">
        <v>21</v>
      </c>
      <c r="B29" s="32" t="s">
        <v>54</v>
      </c>
      <c r="C29" s="32" t="s">
        <v>53</v>
      </c>
      <c r="D29" s="33">
        <f t="shared" si="0"/>
        <v>38</v>
      </c>
      <c r="E29" s="33"/>
      <c r="F29" s="23"/>
      <c r="G29" s="26"/>
      <c r="H29" s="33">
        <f t="shared" si="1"/>
        <v>2.74</v>
      </c>
      <c r="I29" s="33">
        <f t="shared" si="2"/>
        <v>4.96</v>
      </c>
      <c r="J29" s="33">
        <f t="shared" si="3"/>
        <v>4.96</v>
      </c>
      <c r="K29" s="33">
        <f t="shared" si="4"/>
        <v>10.14</v>
      </c>
      <c r="L29" s="33">
        <f t="shared" si="5"/>
        <v>9.4</v>
      </c>
      <c r="M29" s="33">
        <f t="shared" si="6"/>
        <v>16.8</v>
      </c>
      <c r="N29" s="33">
        <f t="shared" si="7"/>
        <v>5.7</v>
      </c>
      <c r="O29" s="33">
        <f t="shared" si="8"/>
        <v>0</v>
      </c>
      <c r="P29" s="33">
        <f t="shared" si="9"/>
        <v>54.7</v>
      </c>
      <c r="Q29" s="33">
        <v>4.01</v>
      </c>
      <c r="R29" s="35"/>
      <c r="S29" s="23"/>
      <c r="T29" s="26"/>
      <c r="U29" s="23">
        <f t="shared" si="10"/>
        <v>0</v>
      </c>
      <c r="V29" s="23"/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51.75" customHeight="1">
      <c r="A30" s="36">
        <v>22</v>
      </c>
      <c r="B30" s="32" t="s">
        <v>78</v>
      </c>
      <c r="C30" s="32" t="s">
        <v>79</v>
      </c>
      <c r="D30" s="33">
        <f t="shared" si="0"/>
        <v>38</v>
      </c>
      <c r="E30" s="33"/>
      <c r="F30" s="23"/>
      <c r="G30" s="26"/>
      <c r="H30" s="33">
        <f t="shared" si="1"/>
        <v>2.74</v>
      </c>
      <c r="I30" s="33">
        <f t="shared" si="2"/>
        <v>2.2199999999999998</v>
      </c>
      <c r="J30" s="33">
        <f t="shared" si="3"/>
        <v>2.2199999999999998</v>
      </c>
      <c r="K30" s="33">
        <f t="shared" si="4"/>
        <v>7.4</v>
      </c>
      <c r="L30" s="33">
        <f t="shared" si="5"/>
        <v>9.4</v>
      </c>
      <c r="M30" s="33">
        <f t="shared" si="6"/>
        <v>16.8</v>
      </c>
      <c r="N30" s="33">
        <f t="shared" si="7"/>
        <v>5.7</v>
      </c>
      <c r="O30" s="33">
        <f t="shared" si="8"/>
        <v>3.3</v>
      </c>
      <c r="P30" s="33">
        <f t="shared" si="9"/>
        <v>49.78</v>
      </c>
      <c r="Q30" s="33">
        <v>5.44</v>
      </c>
      <c r="R30" s="35"/>
      <c r="S30" s="23"/>
      <c r="T30" s="26"/>
      <c r="U30" s="23">
        <f t="shared" si="10"/>
        <v>0</v>
      </c>
      <c r="V30" s="23"/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</v>
      </c>
      <c r="AH30" s="2">
        <v>0</v>
      </c>
      <c r="AI30" s="2">
        <v>1</v>
      </c>
      <c r="AJ30" s="2">
        <v>0</v>
      </c>
      <c r="AK30" s="2">
        <v>1</v>
      </c>
      <c r="AL30" s="2">
        <v>2</v>
      </c>
    </row>
    <row r="31" spans="23:38" ht="12.75">
      <c r="W31" t="s">
        <v>155</v>
      </c>
      <c r="X31" s="50" t="s">
        <v>138</v>
      </c>
      <c r="Y31" s="50"/>
      <c r="Z31" s="50" t="s">
        <v>139</v>
      </c>
      <c r="AA31" s="50"/>
      <c r="AB31" s="50" t="s">
        <v>141</v>
      </c>
      <c r="AC31" s="50"/>
      <c r="AD31" s="50" t="s">
        <v>143</v>
      </c>
      <c r="AE31" s="50"/>
      <c r="AF31" s="50"/>
      <c r="AG31" s="50" t="s">
        <v>148</v>
      </c>
      <c r="AH31" s="50"/>
      <c r="AI31" s="50" t="s">
        <v>151</v>
      </c>
      <c r="AJ31" s="50"/>
      <c r="AK31" t="s">
        <v>152</v>
      </c>
      <c r="AL31" s="34" t="s">
        <v>153</v>
      </c>
    </row>
    <row r="32" spans="23:38" ht="51">
      <c r="W32" s="1" t="s">
        <v>156</v>
      </c>
      <c r="X32" s="1" t="s">
        <v>135</v>
      </c>
      <c r="Y32" s="1" t="s">
        <v>136</v>
      </c>
      <c r="Z32" s="1" t="s">
        <v>137</v>
      </c>
      <c r="AA32" s="1" t="s">
        <v>140</v>
      </c>
      <c r="AB32" s="1" t="s">
        <v>137</v>
      </c>
      <c r="AC32" s="1" t="s">
        <v>142</v>
      </c>
      <c r="AD32" s="1" t="s">
        <v>144</v>
      </c>
      <c r="AE32" s="1" t="s">
        <v>145</v>
      </c>
      <c r="AF32" s="1" t="s">
        <v>146</v>
      </c>
      <c r="AG32" s="1" t="s">
        <v>137</v>
      </c>
      <c r="AH32" s="1" t="s">
        <v>147</v>
      </c>
      <c r="AI32" s="1" t="s">
        <v>149</v>
      </c>
      <c r="AJ32" s="1" t="s">
        <v>150</v>
      </c>
      <c r="AK32" s="1" t="s">
        <v>137</v>
      </c>
      <c r="AL32" s="1" t="s">
        <v>154</v>
      </c>
    </row>
    <row r="33" spans="2:3" ht="18.75">
      <c r="B33" s="29" t="s">
        <v>16</v>
      </c>
      <c r="C33" s="6" t="s">
        <v>36</v>
      </c>
    </row>
    <row r="35" spans="2:3" ht="15.75">
      <c r="B35" s="10" t="s">
        <v>32</v>
      </c>
      <c r="C35" s="6" t="s">
        <v>36</v>
      </c>
    </row>
    <row r="38" spans="1:8" s="12" customFormat="1" ht="32.25" customHeight="1" thickBot="1">
      <c r="A38" s="64" t="s">
        <v>22</v>
      </c>
      <c r="B38" s="64"/>
      <c r="C38" s="64"/>
      <c r="D38" s="64"/>
      <c r="E38" s="64"/>
      <c r="F38" s="64"/>
      <c r="G38" s="64"/>
      <c r="H38" s="64"/>
    </row>
    <row r="39" spans="1:15" s="12" customFormat="1" ht="21.75" customHeight="1">
      <c r="A39" s="58" t="s">
        <v>7</v>
      </c>
      <c r="B39" s="60" t="s">
        <v>0</v>
      </c>
      <c r="C39" s="60" t="s">
        <v>23</v>
      </c>
      <c r="D39" s="89" t="s">
        <v>24</v>
      </c>
      <c r="E39" s="90"/>
      <c r="F39" s="75" t="s">
        <v>25</v>
      </c>
      <c r="G39" s="105" t="s">
        <v>27</v>
      </c>
      <c r="H39" s="106"/>
      <c r="I39" s="109" t="s">
        <v>26</v>
      </c>
      <c r="J39" s="4"/>
      <c r="K39" s="4"/>
      <c r="L39" s="4"/>
      <c r="M39" s="4"/>
      <c r="N39" s="5"/>
      <c r="O39" s="5"/>
    </row>
    <row r="40" spans="1:15" s="13" customFormat="1" ht="50.25" customHeight="1" thickBot="1">
      <c r="A40" s="73"/>
      <c r="B40" s="74"/>
      <c r="C40" s="74"/>
      <c r="D40" s="91"/>
      <c r="E40" s="92"/>
      <c r="F40" s="76"/>
      <c r="G40" s="107"/>
      <c r="H40" s="108"/>
      <c r="I40" s="110"/>
      <c r="J40" s="4"/>
      <c r="K40" s="4"/>
      <c r="L40" s="4"/>
      <c r="M40" s="4"/>
      <c r="N40" s="5"/>
      <c r="O40" s="5"/>
    </row>
    <row r="41" spans="1:15" s="14" customFormat="1" ht="33.75" customHeight="1">
      <c r="A41" s="16"/>
      <c r="B41" s="8"/>
      <c r="C41" s="9"/>
      <c r="D41" s="99"/>
      <c r="E41" s="100"/>
      <c r="F41" s="18"/>
      <c r="G41" s="69"/>
      <c r="H41" s="70"/>
      <c r="I41" s="15"/>
      <c r="J41" s="4"/>
      <c r="K41" s="4"/>
      <c r="L41" s="4"/>
      <c r="M41" s="4"/>
      <c r="N41" s="5"/>
      <c r="O41" s="5"/>
    </row>
    <row r="42" spans="1:15" s="14" customFormat="1" ht="33.75" customHeight="1">
      <c r="A42" s="27"/>
      <c r="B42" s="22"/>
      <c r="C42" s="22"/>
      <c r="D42" s="71"/>
      <c r="E42" s="72"/>
      <c r="F42" s="28"/>
      <c r="G42" s="103"/>
      <c r="H42" s="104"/>
      <c r="I42" s="21"/>
      <c r="J42" s="4"/>
      <c r="K42" s="4"/>
      <c r="L42" s="4"/>
      <c r="M42" s="4"/>
      <c r="N42" s="5"/>
      <c r="O42" s="5"/>
    </row>
    <row r="43" spans="1:15" s="14" customFormat="1" ht="33.75" customHeight="1">
      <c r="A43" s="27"/>
      <c r="B43" s="22"/>
      <c r="C43" s="22"/>
      <c r="D43" s="71"/>
      <c r="E43" s="72"/>
      <c r="F43" s="28"/>
      <c r="G43" s="103"/>
      <c r="H43" s="104"/>
      <c r="I43" s="21"/>
      <c r="J43" s="4"/>
      <c r="K43" s="4"/>
      <c r="L43" s="4"/>
      <c r="M43" s="4"/>
      <c r="N43" s="5"/>
      <c r="O43" s="5"/>
    </row>
    <row r="44" spans="1:15" s="14" customFormat="1" ht="33.75" customHeight="1">
      <c r="A44" s="27"/>
      <c r="B44" s="22"/>
      <c r="C44" s="22"/>
      <c r="D44" s="71"/>
      <c r="E44" s="72"/>
      <c r="F44" s="28"/>
      <c r="G44" s="103"/>
      <c r="H44" s="104"/>
      <c r="I44" s="21"/>
      <c r="J44" s="4"/>
      <c r="K44" s="4"/>
      <c r="L44" s="4"/>
      <c r="M44" s="4"/>
      <c r="N44" s="5"/>
      <c r="O44" s="5"/>
    </row>
    <row r="45" spans="1:8" s="12" customFormat="1" ht="32.25" customHeight="1" thickBot="1">
      <c r="A45" s="64" t="s">
        <v>28</v>
      </c>
      <c r="B45" s="64"/>
      <c r="C45" s="64"/>
      <c r="D45" s="64"/>
      <c r="E45" s="64"/>
      <c r="F45" s="64"/>
      <c r="G45" s="64"/>
      <c r="H45" s="64"/>
    </row>
    <row r="46" spans="1:13" s="12" customFormat="1" ht="21.75" customHeight="1">
      <c r="A46" s="58" t="s">
        <v>7</v>
      </c>
      <c r="B46" s="60" t="s">
        <v>0</v>
      </c>
      <c r="C46" s="60" t="s">
        <v>23</v>
      </c>
      <c r="D46" s="52" t="s">
        <v>24</v>
      </c>
      <c r="E46" s="53"/>
      <c r="F46" s="52" t="s">
        <v>29</v>
      </c>
      <c r="G46" s="53"/>
      <c r="H46" s="52" t="s">
        <v>30</v>
      </c>
      <c r="I46" s="53"/>
      <c r="J46" s="52" t="s">
        <v>31</v>
      </c>
      <c r="K46" s="53"/>
      <c r="L46" s="52" t="s">
        <v>26</v>
      </c>
      <c r="M46" s="65"/>
    </row>
    <row r="47" spans="1:13" s="13" customFormat="1" ht="59.25" customHeight="1" thickBot="1">
      <c r="A47" s="59"/>
      <c r="B47" s="61"/>
      <c r="C47" s="61"/>
      <c r="D47" s="54"/>
      <c r="E47" s="55"/>
      <c r="F47" s="54"/>
      <c r="G47" s="55"/>
      <c r="H47" s="54"/>
      <c r="I47" s="55"/>
      <c r="J47" s="54"/>
      <c r="K47" s="55"/>
      <c r="L47" s="54"/>
      <c r="M47" s="66"/>
    </row>
    <row r="48" spans="1:13" s="14" customFormat="1" ht="34.5" customHeight="1">
      <c r="A48" s="16"/>
      <c r="B48" s="8"/>
      <c r="C48" s="8"/>
      <c r="D48" s="62"/>
      <c r="E48" s="62"/>
      <c r="F48" s="63"/>
      <c r="G48" s="63"/>
      <c r="H48" s="63"/>
      <c r="I48" s="63"/>
      <c r="J48" s="63"/>
      <c r="K48" s="63" t="e">
        <f>PRODUCT(H48/G51)</f>
        <v>#DIV/0!</v>
      </c>
      <c r="L48" s="97"/>
      <c r="M48" s="98"/>
    </row>
    <row r="49" spans="1:13" s="14" customFormat="1" ht="34.5" customHeight="1">
      <c r="A49" s="30"/>
      <c r="B49" s="31"/>
      <c r="C49" s="31"/>
      <c r="D49" s="71"/>
      <c r="E49" s="72"/>
      <c r="F49" s="93"/>
      <c r="G49" s="94"/>
      <c r="H49" s="95"/>
      <c r="I49" s="96"/>
      <c r="J49" s="95"/>
      <c r="K49" s="96"/>
      <c r="L49" s="101"/>
      <c r="M49" s="102"/>
    </row>
    <row r="50" spans="1:13" s="14" customFormat="1" ht="34.5" customHeight="1" thickBot="1">
      <c r="A50" s="17"/>
      <c r="B50" s="11"/>
      <c r="C50" s="11"/>
      <c r="D50" s="57"/>
      <c r="E50" s="57"/>
      <c r="F50" s="56"/>
      <c r="G50" s="56"/>
      <c r="H50" s="56"/>
      <c r="I50" s="56"/>
      <c r="J50" s="56"/>
      <c r="K50" s="56" t="e">
        <f>PRODUCT(H50/G52)</f>
        <v>#DIV/0!</v>
      </c>
      <c r="L50" s="67"/>
      <c r="M50" s="68"/>
    </row>
    <row r="51" ht="26.25" customHeight="1" hidden="1">
      <c r="G51" s="19">
        <f>PRODUCT(F48/100)</f>
        <v>0</v>
      </c>
    </row>
    <row r="52" ht="12" customHeight="1" hidden="1">
      <c r="G52" s="19">
        <f>PRODUCT(F50/100)</f>
        <v>0</v>
      </c>
    </row>
    <row r="53" ht="26.25" customHeight="1"/>
    <row r="54" spans="2:15" ht="15.75">
      <c r="B54" s="10" t="s">
        <v>16</v>
      </c>
      <c r="C54" s="10"/>
      <c r="D54" s="51" t="s">
        <v>37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2:15" ht="15.75">
      <c r="B55" s="10"/>
      <c r="C55" s="10"/>
      <c r="D55" s="51" t="s">
        <v>18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8" spans="2:15" ht="15.75">
      <c r="B58" s="10" t="s">
        <v>32</v>
      </c>
      <c r="C58" s="10"/>
      <c r="D58" s="51" t="s">
        <v>38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2:15" ht="15.75">
      <c r="B59" s="10"/>
      <c r="C59" s="10"/>
      <c r="D59" s="51" t="s">
        <v>39</v>
      </c>
      <c r="E59" s="51"/>
      <c r="F59" s="51"/>
      <c r="G59" s="51"/>
      <c r="H59" s="51"/>
      <c r="I59" s="51"/>
      <c r="J59" s="51"/>
      <c r="K59" s="51"/>
      <c r="L59" s="51" t="s">
        <v>17</v>
      </c>
      <c r="M59" s="51"/>
      <c r="N59" s="51"/>
      <c r="O59" s="51"/>
    </row>
  </sheetData>
  <sheetProtection/>
  <mergeCells count="70">
    <mergeCell ref="AG31:AH31"/>
    <mergeCell ref="AI31:AJ31"/>
    <mergeCell ref="X31:Y31"/>
    <mergeCell ref="Z31:AA31"/>
    <mergeCell ref="AB31:AC31"/>
    <mergeCell ref="AD31:AF31"/>
    <mergeCell ref="D54:O54"/>
    <mergeCell ref="D55:O55"/>
    <mergeCell ref="D58:O58"/>
    <mergeCell ref="D59:O59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J46:K47"/>
    <mergeCell ref="L46:M47"/>
    <mergeCell ref="D48:E48"/>
    <mergeCell ref="F48:G48"/>
    <mergeCell ref="H48:I48"/>
    <mergeCell ref="J48:K48"/>
    <mergeCell ref="L48:M48"/>
    <mergeCell ref="D44:E44"/>
    <mergeCell ref="G44:H44"/>
    <mergeCell ref="A45:H45"/>
    <mergeCell ref="A46:A47"/>
    <mergeCell ref="B46:B47"/>
    <mergeCell ref="C46:C47"/>
    <mergeCell ref="D46:E47"/>
    <mergeCell ref="F46:G47"/>
    <mergeCell ref="H46:I47"/>
    <mergeCell ref="I39:I40"/>
    <mergeCell ref="D41:E41"/>
    <mergeCell ref="G41:H41"/>
    <mergeCell ref="D42:E42"/>
    <mergeCell ref="G42:H42"/>
    <mergeCell ref="D43:E43"/>
    <mergeCell ref="G43:H43"/>
    <mergeCell ref="A38:H38"/>
    <mergeCell ref="A39:A40"/>
    <mergeCell ref="B39:B40"/>
    <mergeCell ref="C39:C40"/>
    <mergeCell ref="D39:E40"/>
    <mergeCell ref="F39:F40"/>
    <mergeCell ref="G39:H40"/>
    <mergeCell ref="A6:V6"/>
    <mergeCell ref="A7:A8"/>
    <mergeCell ref="B7:B8"/>
    <mergeCell ref="C7:C8"/>
    <mergeCell ref="D7:G7"/>
    <mergeCell ref="H7:T7"/>
    <mergeCell ref="U7:U8"/>
    <mergeCell ref="V7:V8"/>
    <mergeCell ref="A1:V1"/>
    <mergeCell ref="A2:V2"/>
    <mergeCell ref="A3:V3"/>
    <mergeCell ref="A4:V4"/>
    <mergeCell ref="A5:C5"/>
    <mergeCell ref="O5:V5"/>
    <mergeCell ref="X7:Y7"/>
    <mergeCell ref="Z7:AA7"/>
    <mergeCell ref="AB7:AC7"/>
    <mergeCell ref="AD7:AF7"/>
    <mergeCell ref="AG7:AH7"/>
    <mergeCell ref="AI7:A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0"/>
  <sheetViews>
    <sheetView zoomScale="55" zoomScaleNormal="55" zoomScalePageLayoutView="0" workbookViewId="0" topLeftCell="A15">
      <selection activeCell="G9" sqref="G9:Q31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4" width="7.25390625" style="4" customWidth="1"/>
    <col min="5" max="5" width="9.25390625" style="4" bestFit="1" customWidth="1"/>
    <col min="6" max="6" width="4.75390625" style="4" customWidth="1"/>
    <col min="7" max="7" width="7.125" style="4" customWidth="1"/>
    <col min="8" max="8" width="6.625" style="4" customWidth="1"/>
    <col min="9" max="9" width="6.125" style="4" customWidth="1"/>
    <col min="10" max="10" width="8.75390625" style="4" customWidth="1"/>
    <col min="11" max="11" width="6.875" style="4" customWidth="1"/>
    <col min="12" max="12" width="8.00390625" style="4" customWidth="1"/>
    <col min="13" max="13" width="9.625" style="4" customWidth="1"/>
    <col min="14" max="14" width="6.75390625" style="4" customWidth="1"/>
    <col min="15" max="15" width="8.25390625" style="4" customWidth="1"/>
    <col min="16" max="16" width="9.25390625" style="4" customWidth="1"/>
    <col min="17" max="17" width="9.875" style="4" bestFit="1" customWidth="1"/>
    <col min="18" max="18" width="5.00390625" style="4" customWidth="1"/>
    <col min="19" max="20" width="5.75390625" style="5" customWidth="1"/>
    <col min="25" max="25" width="12.125" style="0" customWidth="1"/>
    <col min="28" max="28" width="12.375" style="0" customWidth="1"/>
    <col min="36" max="36" width="13.375" style="0" customWidth="1"/>
  </cols>
  <sheetData>
    <row r="1" spans="1:20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84" t="s">
        <v>134</v>
      </c>
      <c r="O5" s="85"/>
      <c r="P5" s="85"/>
      <c r="Q5" s="85"/>
      <c r="R5" s="85"/>
      <c r="S5" s="85"/>
      <c r="T5" s="86"/>
    </row>
    <row r="6" spans="1:20" ht="33.75" customHeight="1">
      <c r="A6" s="88" t="s">
        <v>94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36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 t="s">
        <v>8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8" t="s">
        <v>9</v>
      </c>
      <c r="T7" s="78" t="s">
        <v>10</v>
      </c>
      <c r="U7" t="s">
        <v>155</v>
      </c>
      <c r="V7" s="50" t="s">
        <v>138</v>
      </c>
      <c r="W7" s="50"/>
      <c r="X7" s="50" t="s">
        <v>139</v>
      </c>
      <c r="Y7" s="50"/>
      <c r="Z7" s="50" t="s">
        <v>141</v>
      </c>
      <c r="AA7" s="50"/>
      <c r="AB7" s="50" t="s">
        <v>143</v>
      </c>
      <c r="AC7" s="50"/>
      <c r="AD7" s="50"/>
      <c r="AE7" s="50" t="s">
        <v>148</v>
      </c>
      <c r="AF7" s="50"/>
      <c r="AG7" s="50" t="s">
        <v>151</v>
      </c>
      <c r="AH7" s="50"/>
      <c r="AI7" t="s">
        <v>152</v>
      </c>
      <c r="AJ7" s="34" t="s">
        <v>153</v>
      </c>
    </row>
    <row r="8" spans="1:36" s="1" customFormat="1" ht="59.25" customHeight="1">
      <c r="A8" s="78"/>
      <c r="B8" s="87"/>
      <c r="C8" s="87"/>
      <c r="D8" s="24" t="s">
        <v>1</v>
      </c>
      <c r="E8" s="24" t="s">
        <v>14</v>
      </c>
      <c r="F8" s="25" t="s">
        <v>3</v>
      </c>
      <c r="G8" s="24" t="s">
        <v>131</v>
      </c>
      <c r="H8" s="24" t="s">
        <v>12</v>
      </c>
      <c r="I8" s="24" t="s">
        <v>132</v>
      </c>
      <c r="J8" s="24" t="s">
        <v>133</v>
      </c>
      <c r="K8" s="24" t="s">
        <v>11</v>
      </c>
      <c r="L8" s="24" t="s">
        <v>20</v>
      </c>
      <c r="M8" s="24" t="s">
        <v>21</v>
      </c>
      <c r="N8" s="24" t="s">
        <v>13</v>
      </c>
      <c r="O8" s="24" t="s">
        <v>15</v>
      </c>
      <c r="P8" s="24" t="s">
        <v>5</v>
      </c>
      <c r="Q8" s="24" t="s">
        <v>6</v>
      </c>
      <c r="R8" s="25" t="s">
        <v>3</v>
      </c>
      <c r="S8" s="78"/>
      <c r="T8" s="78"/>
      <c r="U8" s="1" t="s">
        <v>156</v>
      </c>
      <c r="V8" s="1" t="s">
        <v>135</v>
      </c>
      <c r="W8" s="1" t="s">
        <v>136</v>
      </c>
      <c r="X8" s="1" t="s">
        <v>137</v>
      </c>
      <c r="Y8" s="1" t="s">
        <v>140</v>
      </c>
      <c r="Z8" s="1" t="s">
        <v>137</v>
      </c>
      <c r="AA8" s="1" t="s">
        <v>142</v>
      </c>
      <c r="AB8" s="1" t="s">
        <v>144</v>
      </c>
      <c r="AC8" s="1" t="s">
        <v>145</v>
      </c>
      <c r="AD8" s="1" t="s">
        <v>146</v>
      </c>
      <c r="AE8" s="1" t="s">
        <v>137</v>
      </c>
      <c r="AF8" s="1" t="s">
        <v>147</v>
      </c>
      <c r="AG8" s="1" t="s">
        <v>149</v>
      </c>
      <c r="AH8" s="1" t="s">
        <v>150</v>
      </c>
      <c r="AI8" s="1" t="s">
        <v>137</v>
      </c>
      <c r="AJ8" s="1" t="s">
        <v>154</v>
      </c>
    </row>
    <row r="9" spans="1:37" s="2" customFormat="1" ht="51.75" customHeight="1">
      <c r="A9" s="36">
        <v>1</v>
      </c>
      <c r="B9" s="32" t="s">
        <v>119</v>
      </c>
      <c r="C9" s="32" t="s">
        <v>120</v>
      </c>
      <c r="D9" s="33">
        <f aca="true" t="shared" si="0" ref="D9:D31">(20-U9)*1.8+IF(AND(U9&lt;=2,E9&lt;=10),2,0)</f>
        <v>38</v>
      </c>
      <c r="E9" s="33">
        <v>0.38</v>
      </c>
      <c r="F9" s="26"/>
      <c r="G9" s="33">
        <f aca="true" t="shared" si="1" ref="G9:G31">IF(AND((W9=0),(V9=0)),2.74,(IF(AND((W9=0),(V9=1)),0.74,0.24)))</f>
        <v>2.74</v>
      </c>
      <c r="H9" s="33">
        <f aca="true" t="shared" si="2" ref="H9:H31">((4-AG9)*0.74)+IF(AND(AG9=0,AH9=0),2,0)</f>
        <v>2.2199999999999998</v>
      </c>
      <c r="I9" s="33">
        <f aca="true" t="shared" si="3" ref="I9:I31">((4-AI9)*0.74)+IF(AI9=0,2,0)</f>
        <v>1.48</v>
      </c>
      <c r="J9" s="33">
        <f aca="true" t="shared" si="4" ref="J9:J31">((11-AE9)*0.74)+IF(AND(AE9=0,AF9=0),2,0)</f>
        <v>10.14</v>
      </c>
      <c r="K9" s="33">
        <f aca="true" t="shared" si="5" ref="K9:K31">((10-X9)*0.74)+IF(AND(X9=0,Y9=0),2,0)</f>
        <v>9.4</v>
      </c>
      <c r="L9" s="33">
        <f aca="true" t="shared" si="6" ref="L9:L31">((20-AB9-AC9)*0.74)+IF(AND(AB9=0,AC9=0,AD9=0),2,0)</f>
        <v>13.32</v>
      </c>
      <c r="M9" s="33">
        <f aca="true" t="shared" si="7" ref="M9:M31">((5-Z9)*0.74)+IF(AND(Z9=0,AA9=0),2,0)</f>
        <v>5.7</v>
      </c>
      <c r="N9" s="33">
        <f aca="true" t="shared" si="8" ref="N9:N31">IF(AJ9=0,0,(IF(AJ9=1,2.65,3.3)))</f>
        <v>3.3</v>
      </c>
      <c r="O9" s="33">
        <f aca="true" t="shared" si="9" ref="O9:O31">SUM(G9:N9)</f>
        <v>48.3</v>
      </c>
      <c r="P9" s="33">
        <v>5.33</v>
      </c>
      <c r="Q9" s="35">
        <f>O9</f>
        <v>48.3</v>
      </c>
      <c r="R9" s="26"/>
      <c r="S9" s="23">
        <f aca="true" t="shared" si="10" ref="S9:S31">SUM(F9,R9)</f>
        <v>0</v>
      </c>
      <c r="T9" s="23"/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2</v>
      </c>
      <c r="AJ9" s="2">
        <v>2</v>
      </c>
      <c r="AK9" s="2">
        <v>1</v>
      </c>
    </row>
    <row r="10" spans="1:37" s="2" customFormat="1" ht="51.75" customHeight="1">
      <c r="A10" s="36">
        <v>2</v>
      </c>
      <c r="B10" s="32" t="s">
        <v>103</v>
      </c>
      <c r="C10" s="32" t="s">
        <v>104</v>
      </c>
      <c r="D10" s="33">
        <f t="shared" si="0"/>
        <v>38</v>
      </c>
      <c r="E10" s="33">
        <v>4.48</v>
      </c>
      <c r="F10" s="26"/>
      <c r="G10" s="33">
        <f t="shared" si="1"/>
        <v>2.74</v>
      </c>
      <c r="H10" s="33">
        <f t="shared" si="2"/>
        <v>1.48</v>
      </c>
      <c r="I10" s="33">
        <f t="shared" si="3"/>
        <v>2.2199999999999998</v>
      </c>
      <c r="J10" s="33">
        <f t="shared" si="4"/>
        <v>10.14</v>
      </c>
      <c r="K10" s="33">
        <f t="shared" si="5"/>
        <v>9.4</v>
      </c>
      <c r="L10" s="33">
        <f t="shared" si="6"/>
        <v>12.58</v>
      </c>
      <c r="M10" s="33">
        <f t="shared" si="7"/>
        <v>5.7</v>
      </c>
      <c r="N10" s="33">
        <f t="shared" si="8"/>
        <v>3.3</v>
      </c>
      <c r="O10" s="33">
        <f t="shared" si="9"/>
        <v>47.56</v>
      </c>
      <c r="P10" s="33">
        <v>3.19</v>
      </c>
      <c r="Q10" s="35">
        <v>49.56</v>
      </c>
      <c r="R10" s="26"/>
      <c r="S10" s="23">
        <f t="shared" si="10"/>
        <v>0</v>
      </c>
      <c r="T10" s="23"/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2</v>
      </c>
      <c r="AD10" s="2">
        <v>0</v>
      </c>
      <c r="AE10" s="2">
        <v>0</v>
      </c>
      <c r="AF10" s="2">
        <v>0</v>
      </c>
      <c r="AG10" s="2">
        <v>2</v>
      </c>
      <c r="AH10" s="2">
        <v>0</v>
      </c>
      <c r="AI10" s="2">
        <v>1</v>
      </c>
      <c r="AJ10" s="2">
        <v>2</v>
      </c>
      <c r="AK10" s="2">
        <v>2</v>
      </c>
    </row>
    <row r="11" spans="1:37" s="2" customFormat="1" ht="51.75" customHeight="1">
      <c r="A11" s="36">
        <v>3</v>
      </c>
      <c r="B11" s="32" t="s">
        <v>123</v>
      </c>
      <c r="C11" s="32" t="s">
        <v>124</v>
      </c>
      <c r="D11" s="33">
        <f t="shared" si="0"/>
        <v>38</v>
      </c>
      <c r="E11" s="33">
        <v>3.45</v>
      </c>
      <c r="F11" s="26"/>
      <c r="G11" s="33">
        <f t="shared" si="1"/>
        <v>2.74</v>
      </c>
      <c r="H11" s="33">
        <f t="shared" si="2"/>
        <v>2.2199999999999998</v>
      </c>
      <c r="I11" s="33">
        <f t="shared" si="3"/>
        <v>1.48</v>
      </c>
      <c r="J11" s="33">
        <f t="shared" si="4"/>
        <v>0</v>
      </c>
      <c r="K11" s="33">
        <f t="shared" si="5"/>
        <v>5.18</v>
      </c>
      <c r="L11" s="33">
        <f t="shared" si="6"/>
        <v>14.06</v>
      </c>
      <c r="M11" s="33">
        <f t="shared" si="7"/>
        <v>2.96</v>
      </c>
      <c r="N11" s="33">
        <f t="shared" si="8"/>
        <v>3.3</v>
      </c>
      <c r="O11" s="33">
        <f t="shared" si="9"/>
        <v>31.94</v>
      </c>
      <c r="P11" s="33">
        <v>3.59</v>
      </c>
      <c r="Q11" s="35">
        <f aca="true" t="shared" si="11" ref="Q11:Q22">O11</f>
        <v>31.94</v>
      </c>
      <c r="R11" s="26"/>
      <c r="S11" s="23">
        <f t="shared" si="10"/>
        <v>0</v>
      </c>
      <c r="T11" s="23"/>
      <c r="V11" s="2">
        <v>0</v>
      </c>
      <c r="W11" s="2">
        <v>0</v>
      </c>
      <c r="X11" s="2">
        <v>3</v>
      </c>
      <c r="Y11" s="2">
        <v>0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11</v>
      </c>
      <c r="AF11" s="2">
        <v>1</v>
      </c>
      <c r="AG11" s="2">
        <v>1</v>
      </c>
      <c r="AH11" s="2">
        <v>0</v>
      </c>
      <c r="AI11" s="2">
        <v>2</v>
      </c>
      <c r="AJ11" s="2">
        <v>2</v>
      </c>
      <c r="AK11" s="2">
        <v>3</v>
      </c>
    </row>
    <row r="12" spans="1:37" s="2" customFormat="1" ht="51.75" customHeight="1">
      <c r="A12" s="36">
        <v>4</v>
      </c>
      <c r="B12" s="32" t="s">
        <v>116</v>
      </c>
      <c r="C12" s="32" t="s">
        <v>117</v>
      </c>
      <c r="D12" s="33">
        <f t="shared" si="0"/>
        <v>38</v>
      </c>
      <c r="E12" s="33">
        <v>1.37</v>
      </c>
      <c r="F12" s="26"/>
      <c r="G12" s="33">
        <f t="shared" si="1"/>
        <v>2.74</v>
      </c>
      <c r="H12" s="33">
        <f t="shared" si="2"/>
        <v>1.48</v>
      </c>
      <c r="I12" s="33">
        <f t="shared" si="3"/>
        <v>1.48</v>
      </c>
      <c r="J12" s="33">
        <f t="shared" si="4"/>
        <v>5.18</v>
      </c>
      <c r="K12" s="33">
        <f t="shared" si="5"/>
        <v>6.66</v>
      </c>
      <c r="L12" s="33">
        <f t="shared" si="6"/>
        <v>10.36</v>
      </c>
      <c r="M12" s="33">
        <f t="shared" si="7"/>
        <v>5.7</v>
      </c>
      <c r="N12" s="33">
        <f t="shared" si="8"/>
        <v>3.3</v>
      </c>
      <c r="O12" s="33">
        <f t="shared" si="9"/>
        <v>36.9</v>
      </c>
      <c r="P12" s="33">
        <v>5.55</v>
      </c>
      <c r="Q12" s="35">
        <f t="shared" si="11"/>
        <v>36.9</v>
      </c>
      <c r="R12" s="26"/>
      <c r="S12" s="23">
        <f t="shared" si="10"/>
        <v>0</v>
      </c>
      <c r="T12" s="23"/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2</v>
      </c>
      <c r="AC12" s="2">
        <v>4</v>
      </c>
      <c r="AD12" s="2">
        <v>0</v>
      </c>
      <c r="AE12" s="2">
        <v>4</v>
      </c>
      <c r="AF12" s="2">
        <v>0</v>
      </c>
      <c r="AG12" s="2">
        <v>2</v>
      </c>
      <c r="AH12" s="2">
        <v>0</v>
      </c>
      <c r="AI12" s="2">
        <v>2</v>
      </c>
      <c r="AJ12" s="2">
        <v>2</v>
      </c>
      <c r="AK12" s="2">
        <v>4</v>
      </c>
    </row>
    <row r="13" spans="1:37" s="2" customFormat="1" ht="51.75" customHeight="1">
      <c r="A13" s="36">
        <v>5</v>
      </c>
      <c r="B13" s="32" t="s">
        <v>78</v>
      </c>
      <c r="C13" s="32" t="s">
        <v>79</v>
      </c>
      <c r="D13" s="33">
        <f t="shared" si="0"/>
        <v>38</v>
      </c>
      <c r="E13" s="33">
        <v>4.26</v>
      </c>
      <c r="F13" s="26"/>
      <c r="G13" s="33">
        <f t="shared" si="1"/>
        <v>2.74</v>
      </c>
      <c r="H13" s="33">
        <f t="shared" si="2"/>
        <v>1.48</v>
      </c>
      <c r="I13" s="33">
        <f t="shared" si="3"/>
        <v>2.2199999999999998</v>
      </c>
      <c r="J13" s="33">
        <f t="shared" si="4"/>
        <v>7.4</v>
      </c>
      <c r="K13" s="33">
        <f t="shared" si="5"/>
        <v>5.92</v>
      </c>
      <c r="L13" s="33">
        <f t="shared" si="6"/>
        <v>10.36</v>
      </c>
      <c r="M13" s="33">
        <f t="shared" si="7"/>
        <v>5.7</v>
      </c>
      <c r="N13" s="33">
        <f t="shared" si="8"/>
        <v>3.3</v>
      </c>
      <c r="O13" s="33">
        <f t="shared" si="9"/>
        <v>39.12</v>
      </c>
      <c r="P13" s="33">
        <v>8.4</v>
      </c>
      <c r="Q13" s="35">
        <f t="shared" si="11"/>
        <v>39.12</v>
      </c>
      <c r="R13" s="26"/>
      <c r="S13" s="23">
        <f t="shared" si="10"/>
        <v>0</v>
      </c>
      <c r="T13" s="23"/>
      <c r="V13" s="2">
        <v>0</v>
      </c>
      <c r="W13" s="2">
        <v>0</v>
      </c>
      <c r="X13" s="2">
        <v>2</v>
      </c>
      <c r="Y13" s="2">
        <v>0</v>
      </c>
      <c r="Z13" s="2">
        <v>0</v>
      </c>
      <c r="AA13" s="2">
        <v>0</v>
      </c>
      <c r="AB13" s="2">
        <v>0</v>
      </c>
      <c r="AC13" s="2">
        <v>6</v>
      </c>
      <c r="AD13" s="2">
        <v>0</v>
      </c>
      <c r="AE13" s="2">
        <v>1</v>
      </c>
      <c r="AF13" s="2">
        <v>0</v>
      </c>
      <c r="AG13" s="2">
        <v>2</v>
      </c>
      <c r="AH13" s="2">
        <v>0</v>
      </c>
      <c r="AI13" s="2">
        <v>1</v>
      </c>
      <c r="AJ13" s="2">
        <v>2</v>
      </c>
      <c r="AK13" s="2">
        <v>5</v>
      </c>
    </row>
    <row r="14" spans="1:37" s="2" customFormat="1" ht="51.75" customHeight="1">
      <c r="A14" s="36">
        <v>6</v>
      </c>
      <c r="B14" s="32" t="s">
        <v>97</v>
      </c>
      <c r="C14" s="32" t="s">
        <v>67</v>
      </c>
      <c r="D14" s="33">
        <f t="shared" si="0"/>
        <v>38</v>
      </c>
      <c r="E14" s="33">
        <v>8.43</v>
      </c>
      <c r="F14" s="26"/>
      <c r="G14" s="33">
        <f t="shared" si="1"/>
        <v>2.74</v>
      </c>
      <c r="H14" s="33">
        <f t="shared" si="2"/>
        <v>1.48</v>
      </c>
      <c r="I14" s="33">
        <f t="shared" si="3"/>
        <v>1.48</v>
      </c>
      <c r="J14" s="33">
        <f t="shared" si="4"/>
        <v>7.4</v>
      </c>
      <c r="K14" s="33">
        <f t="shared" si="5"/>
        <v>9.4</v>
      </c>
      <c r="L14" s="33">
        <f t="shared" si="6"/>
        <v>13.32</v>
      </c>
      <c r="M14" s="33">
        <f t="shared" si="7"/>
        <v>1.48</v>
      </c>
      <c r="N14" s="33">
        <f t="shared" si="8"/>
        <v>3.3</v>
      </c>
      <c r="O14" s="33">
        <f t="shared" si="9"/>
        <v>40.599999999999994</v>
      </c>
      <c r="P14" s="33">
        <v>4.01</v>
      </c>
      <c r="Q14" s="35">
        <f t="shared" si="11"/>
        <v>40.599999999999994</v>
      </c>
      <c r="R14" s="26"/>
      <c r="S14" s="23">
        <f t="shared" si="10"/>
        <v>0</v>
      </c>
      <c r="T14" s="23"/>
      <c r="V14" s="2">
        <v>0</v>
      </c>
      <c r="W14" s="2">
        <v>0</v>
      </c>
      <c r="X14" s="2">
        <v>0</v>
      </c>
      <c r="Y14" s="2">
        <v>0</v>
      </c>
      <c r="Z14" s="2">
        <v>3</v>
      </c>
      <c r="AA14" s="2">
        <v>0</v>
      </c>
      <c r="AB14" s="2">
        <v>0</v>
      </c>
      <c r="AC14" s="2">
        <v>2</v>
      </c>
      <c r="AD14" s="2">
        <v>0</v>
      </c>
      <c r="AE14" s="2">
        <v>1</v>
      </c>
      <c r="AF14" s="2">
        <v>0</v>
      </c>
      <c r="AG14" s="2">
        <v>2</v>
      </c>
      <c r="AH14" s="2">
        <v>0</v>
      </c>
      <c r="AI14" s="2">
        <v>2</v>
      </c>
      <c r="AJ14" s="2">
        <v>2</v>
      </c>
      <c r="AK14" s="2">
        <v>6</v>
      </c>
    </row>
    <row r="15" spans="1:37" s="2" customFormat="1" ht="51.75" customHeight="1">
      <c r="A15" s="36">
        <v>7</v>
      </c>
      <c r="B15" s="32" t="s">
        <v>88</v>
      </c>
      <c r="C15" s="32" t="s">
        <v>100</v>
      </c>
      <c r="D15" s="33">
        <f t="shared" si="0"/>
        <v>38</v>
      </c>
      <c r="E15" s="33">
        <v>4.59</v>
      </c>
      <c r="F15" s="26"/>
      <c r="G15" s="33">
        <f t="shared" si="1"/>
        <v>2.74</v>
      </c>
      <c r="H15" s="33">
        <f t="shared" si="2"/>
        <v>4.96</v>
      </c>
      <c r="I15" s="33">
        <f t="shared" si="3"/>
        <v>2.2199999999999998</v>
      </c>
      <c r="J15" s="33">
        <f t="shared" si="4"/>
        <v>5.18</v>
      </c>
      <c r="K15" s="33">
        <f t="shared" si="5"/>
        <v>4.4399999999999995</v>
      </c>
      <c r="L15" s="33">
        <f t="shared" si="6"/>
        <v>11.84</v>
      </c>
      <c r="M15" s="33">
        <f t="shared" si="7"/>
        <v>5.7</v>
      </c>
      <c r="N15" s="33">
        <f t="shared" si="8"/>
        <v>3.3</v>
      </c>
      <c r="O15" s="33">
        <f t="shared" si="9"/>
        <v>40.379999999999995</v>
      </c>
      <c r="P15" s="33">
        <v>6.19</v>
      </c>
      <c r="Q15" s="35">
        <f t="shared" si="11"/>
        <v>40.379999999999995</v>
      </c>
      <c r="R15" s="26"/>
      <c r="S15" s="23">
        <f t="shared" si="10"/>
        <v>0</v>
      </c>
      <c r="T15" s="23"/>
      <c r="V15" s="2">
        <v>0</v>
      </c>
      <c r="W15" s="2">
        <v>0</v>
      </c>
      <c r="X15" s="2">
        <v>4</v>
      </c>
      <c r="Y15" s="2">
        <v>0</v>
      </c>
      <c r="Z15" s="2">
        <v>0</v>
      </c>
      <c r="AA15" s="2">
        <v>0</v>
      </c>
      <c r="AB15" s="2">
        <v>1</v>
      </c>
      <c r="AC15" s="2">
        <v>3</v>
      </c>
      <c r="AD15" s="2">
        <v>0</v>
      </c>
      <c r="AE15" s="2">
        <v>4</v>
      </c>
      <c r="AF15" s="2">
        <v>0</v>
      </c>
      <c r="AG15" s="2">
        <v>0</v>
      </c>
      <c r="AH15" s="2">
        <v>0</v>
      </c>
      <c r="AI15" s="2">
        <v>1</v>
      </c>
      <c r="AJ15" s="2">
        <v>2</v>
      </c>
      <c r="AK15" s="2">
        <v>7</v>
      </c>
    </row>
    <row r="16" spans="1:37" s="2" customFormat="1" ht="51.75" customHeight="1">
      <c r="A16" s="36">
        <v>8</v>
      </c>
      <c r="B16" s="32" t="s">
        <v>127</v>
      </c>
      <c r="C16" s="32" t="s">
        <v>128</v>
      </c>
      <c r="D16" s="33">
        <f t="shared" si="0"/>
        <v>38</v>
      </c>
      <c r="E16" s="33">
        <v>3.51</v>
      </c>
      <c r="F16" s="26"/>
      <c r="G16" s="33">
        <f t="shared" si="1"/>
        <v>2.74</v>
      </c>
      <c r="H16" s="33">
        <f t="shared" si="2"/>
        <v>2.2199999999999998</v>
      </c>
      <c r="I16" s="33">
        <f t="shared" si="3"/>
        <v>2.2199999999999998</v>
      </c>
      <c r="J16" s="33">
        <f t="shared" si="4"/>
        <v>5.18</v>
      </c>
      <c r="K16" s="33">
        <f t="shared" si="5"/>
        <v>9.4</v>
      </c>
      <c r="L16" s="33">
        <f t="shared" si="6"/>
        <v>11.1</v>
      </c>
      <c r="M16" s="33">
        <f t="shared" si="7"/>
        <v>5.7</v>
      </c>
      <c r="N16" s="33">
        <f t="shared" si="8"/>
        <v>3.3</v>
      </c>
      <c r="O16" s="33">
        <f t="shared" si="9"/>
        <v>41.86</v>
      </c>
      <c r="P16" s="33">
        <v>6.23</v>
      </c>
      <c r="Q16" s="35">
        <f t="shared" si="11"/>
        <v>41.86</v>
      </c>
      <c r="R16" s="26"/>
      <c r="S16" s="23">
        <f t="shared" si="10"/>
        <v>0</v>
      </c>
      <c r="T16" s="23"/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</v>
      </c>
      <c r="AD16" s="2">
        <v>0</v>
      </c>
      <c r="AE16" s="2">
        <v>4</v>
      </c>
      <c r="AF16" s="2">
        <v>0</v>
      </c>
      <c r="AG16" s="2">
        <v>1</v>
      </c>
      <c r="AH16" s="2">
        <v>0</v>
      </c>
      <c r="AI16" s="2">
        <v>1</v>
      </c>
      <c r="AJ16" s="2">
        <v>2</v>
      </c>
      <c r="AK16" s="2">
        <v>8</v>
      </c>
    </row>
    <row r="17" spans="1:37" s="2" customFormat="1" ht="51.75" customHeight="1">
      <c r="A17" s="36">
        <v>9</v>
      </c>
      <c r="B17" s="32" t="s">
        <v>129</v>
      </c>
      <c r="C17" s="32" t="s">
        <v>130</v>
      </c>
      <c r="D17" s="33">
        <f t="shared" si="0"/>
        <v>38</v>
      </c>
      <c r="E17" s="33">
        <v>1.49</v>
      </c>
      <c r="F17" s="26"/>
      <c r="G17" s="33">
        <f t="shared" si="1"/>
        <v>2.74</v>
      </c>
      <c r="H17" s="33">
        <f t="shared" si="2"/>
        <v>1.48</v>
      </c>
      <c r="I17" s="33">
        <f t="shared" si="3"/>
        <v>1.48</v>
      </c>
      <c r="J17" s="33">
        <f t="shared" si="4"/>
        <v>6.66</v>
      </c>
      <c r="K17" s="33">
        <f t="shared" si="5"/>
        <v>9.4</v>
      </c>
      <c r="L17" s="33">
        <f t="shared" si="6"/>
        <v>16.8</v>
      </c>
      <c r="M17" s="33">
        <f t="shared" si="7"/>
        <v>5.7</v>
      </c>
      <c r="N17" s="33">
        <f t="shared" si="8"/>
        <v>3.3</v>
      </c>
      <c r="O17" s="33">
        <f t="shared" si="9"/>
        <v>47.56</v>
      </c>
      <c r="P17" s="33">
        <v>4.15</v>
      </c>
      <c r="Q17" s="35">
        <f t="shared" si="11"/>
        <v>47.56</v>
      </c>
      <c r="R17" s="26"/>
      <c r="S17" s="23">
        <f t="shared" si="10"/>
        <v>0</v>
      </c>
      <c r="T17" s="23"/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2</v>
      </c>
      <c r="AF17" s="2">
        <v>0</v>
      </c>
      <c r="AG17" s="2">
        <v>2</v>
      </c>
      <c r="AH17" s="2">
        <v>0</v>
      </c>
      <c r="AI17" s="2">
        <v>2</v>
      </c>
      <c r="AJ17" s="2">
        <v>2</v>
      </c>
      <c r="AK17" s="2">
        <v>9</v>
      </c>
    </row>
    <row r="18" spans="1:37" s="2" customFormat="1" ht="51.75" customHeight="1">
      <c r="A18" s="36">
        <v>10</v>
      </c>
      <c r="B18" s="32" t="s">
        <v>121</v>
      </c>
      <c r="C18" s="32" t="s">
        <v>122</v>
      </c>
      <c r="D18" s="33">
        <f t="shared" si="0"/>
        <v>38</v>
      </c>
      <c r="E18" s="33">
        <v>1.5</v>
      </c>
      <c r="F18" s="26"/>
      <c r="G18" s="33">
        <f t="shared" si="1"/>
        <v>2.74</v>
      </c>
      <c r="H18" s="33">
        <f t="shared" si="2"/>
        <v>4.96</v>
      </c>
      <c r="I18" s="33">
        <f t="shared" si="3"/>
        <v>2.2199999999999998</v>
      </c>
      <c r="J18" s="33">
        <f t="shared" si="4"/>
        <v>0</v>
      </c>
      <c r="K18" s="33">
        <f t="shared" si="5"/>
        <v>9.4</v>
      </c>
      <c r="L18" s="33">
        <f t="shared" si="6"/>
        <v>16.8</v>
      </c>
      <c r="M18" s="33">
        <f t="shared" si="7"/>
        <v>5.7</v>
      </c>
      <c r="N18" s="33">
        <f t="shared" si="8"/>
        <v>3.3</v>
      </c>
      <c r="O18" s="33">
        <f t="shared" si="9"/>
        <v>45.120000000000005</v>
      </c>
      <c r="P18" s="33">
        <v>5.19</v>
      </c>
      <c r="Q18" s="35">
        <f t="shared" si="11"/>
        <v>45.120000000000005</v>
      </c>
      <c r="R18" s="26"/>
      <c r="S18" s="23">
        <f t="shared" si="10"/>
        <v>0</v>
      </c>
      <c r="T18" s="23"/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11</v>
      </c>
      <c r="AF18" s="2">
        <v>1</v>
      </c>
      <c r="AG18" s="2">
        <v>0</v>
      </c>
      <c r="AH18" s="2">
        <v>0</v>
      </c>
      <c r="AI18" s="2">
        <v>1</v>
      </c>
      <c r="AJ18" s="2">
        <v>2</v>
      </c>
      <c r="AK18" s="2">
        <v>10</v>
      </c>
    </row>
    <row r="19" spans="1:37" s="2" customFormat="1" ht="51.75" customHeight="1">
      <c r="A19" s="36">
        <v>11</v>
      </c>
      <c r="B19" s="32" t="s">
        <v>76</v>
      </c>
      <c r="C19" s="32" t="s">
        <v>110</v>
      </c>
      <c r="D19" s="33">
        <f t="shared" si="0"/>
        <v>38</v>
      </c>
      <c r="E19" s="33">
        <v>3.4</v>
      </c>
      <c r="F19" s="26"/>
      <c r="G19" s="33">
        <f t="shared" si="1"/>
        <v>2.74</v>
      </c>
      <c r="H19" s="33">
        <f t="shared" si="2"/>
        <v>2.2199999999999998</v>
      </c>
      <c r="I19" s="33">
        <f t="shared" si="3"/>
        <v>2.2199999999999998</v>
      </c>
      <c r="J19" s="33">
        <f t="shared" si="4"/>
        <v>7.4</v>
      </c>
      <c r="K19" s="33">
        <f t="shared" si="5"/>
        <v>9.4</v>
      </c>
      <c r="L19" s="33">
        <f t="shared" si="6"/>
        <v>14.06</v>
      </c>
      <c r="M19" s="33">
        <f t="shared" si="7"/>
        <v>5.7</v>
      </c>
      <c r="N19" s="33">
        <f t="shared" si="8"/>
        <v>0</v>
      </c>
      <c r="O19" s="33">
        <f t="shared" si="9"/>
        <v>43.74</v>
      </c>
      <c r="P19" s="33">
        <v>7.13</v>
      </c>
      <c r="Q19" s="35">
        <f t="shared" si="11"/>
        <v>43.74</v>
      </c>
      <c r="R19" s="26"/>
      <c r="S19" s="23">
        <f t="shared" si="10"/>
        <v>0</v>
      </c>
      <c r="T19" s="23"/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1</v>
      </c>
      <c r="AF19" s="2">
        <v>0</v>
      </c>
      <c r="AG19" s="2">
        <v>1</v>
      </c>
      <c r="AH19" s="2">
        <v>0</v>
      </c>
      <c r="AI19" s="2">
        <v>1</v>
      </c>
      <c r="AJ19" s="2">
        <v>0</v>
      </c>
      <c r="AK19" s="2">
        <v>11</v>
      </c>
    </row>
    <row r="20" spans="1:37" s="2" customFormat="1" ht="51.75" customHeight="1">
      <c r="A20" s="36">
        <v>12</v>
      </c>
      <c r="B20" s="32" t="s">
        <v>125</v>
      </c>
      <c r="C20" s="32" t="s">
        <v>126</v>
      </c>
      <c r="D20" s="33">
        <f t="shared" si="0"/>
        <v>38</v>
      </c>
      <c r="E20" s="33">
        <v>9</v>
      </c>
      <c r="F20" s="26"/>
      <c r="G20" s="33">
        <f t="shared" si="1"/>
        <v>2.74</v>
      </c>
      <c r="H20" s="33">
        <f t="shared" si="2"/>
        <v>2.2199999999999998</v>
      </c>
      <c r="I20" s="33">
        <f t="shared" si="3"/>
        <v>2.2199999999999998</v>
      </c>
      <c r="J20" s="33">
        <f t="shared" si="4"/>
        <v>10.14</v>
      </c>
      <c r="K20" s="33">
        <f t="shared" si="5"/>
        <v>3.7</v>
      </c>
      <c r="L20" s="33">
        <f t="shared" si="6"/>
        <v>11.1</v>
      </c>
      <c r="M20" s="33">
        <f t="shared" si="7"/>
        <v>2.2199999999999998</v>
      </c>
      <c r="N20" s="33">
        <f t="shared" si="8"/>
        <v>3.3</v>
      </c>
      <c r="O20" s="33">
        <f t="shared" si="9"/>
        <v>37.63999999999999</v>
      </c>
      <c r="P20" s="33">
        <v>4.08</v>
      </c>
      <c r="Q20" s="35">
        <f t="shared" si="11"/>
        <v>37.63999999999999</v>
      </c>
      <c r="R20" s="26"/>
      <c r="S20" s="23">
        <f t="shared" si="10"/>
        <v>0</v>
      </c>
      <c r="T20" s="23"/>
      <c r="V20" s="2">
        <v>0</v>
      </c>
      <c r="W20" s="2">
        <v>0</v>
      </c>
      <c r="X20" s="2">
        <v>5</v>
      </c>
      <c r="Y20" s="2">
        <v>0</v>
      </c>
      <c r="Z20" s="2">
        <v>2</v>
      </c>
      <c r="AA20" s="2">
        <v>0</v>
      </c>
      <c r="AB20" s="2">
        <v>0</v>
      </c>
      <c r="AC20" s="2">
        <v>5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1</v>
      </c>
      <c r="AJ20" s="2">
        <v>2</v>
      </c>
      <c r="AK20" s="2">
        <v>12</v>
      </c>
    </row>
    <row r="21" spans="1:37" s="2" customFormat="1" ht="51.75" customHeight="1">
      <c r="A21" s="36">
        <v>13</v>
      </c>
      <c r="B21" s="32" t="s">
        <v>98</v>
      </c>
      <c r="C21" s="32" t="s">
        <v>99</v>
      </c>
      <c r="D21" s="33">
        <f t="shared" si="0"/>
        <v>38</v>
      </c>
      <c r="E21" s="33">
        <v>8.23</v>
      </c>
      <c r="F21" s="26"/>
      <c r="G21" s="33">
        <f t="shared" si="1"/>
        <v>2.74</v>
      </c>
      <c r="H21" s="33">
        <f t="shared" si="2"/>
        <v>2.2199999999999998</v>
      </c>
      <c r="I21" s="33">
        <f t="shared" si="3"/>
        <v>1.48</v>
      </c>
      <c r="J21" s="33">
        <f t="shared" si="4"/>
        <v>7.4</v>
      </c>
      <c r="K21" s="33">
        <f t="shared" si="5"/>
        <v>9.4</v>
      </c>
      <c r="L21" s="33">
        <f t="shared" si="6"/>
        <v>8.879999999999999</v>
      </c>
      <c r="M21" s="33">
        <f t="shared" si="7"/>
        <v>5.7</v>
      </c>
      <c r="N21" s="33">
        <f t="shared" si="8"/>
        <v>0</v>
      </c>
      <c r="O21" s="33">
        <f t="shared" si="9"/>
        <v>37.82000000000001</v>
      </c>
      <c r="P21" s="33">
        <v>3.5</v>
      </c>
      <c r="Q21" s="35">
        <f t="shared" si="11"/>
        <v>37.82000000000001</v>
      </c>
      <c r="R21" s="26"/>
      <c r="S21" s="23">
        <f t="shared" si="10"/>
        <v>0</v>
      </c>
      <c r="T21" s="23"/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7</v>
      </c>
      <c r="AC21" s="2">
        <v>1</v>
      </c>
      <c r="AD21" s="2">
        <v>0</v>
      </c>
      <c r="AE21" s="2">
        <v>1</v>
      </c>
      <c r="AF21" s="2">
        <v>0</v>
      </c>
      <c r="AG21" s="2">
        <v>1</v>
      </c>
      <c r="AH21" s="2">
        <v>0</v>
      </c>
      <c r="AI21" s="2">
        <v>2</v>
      </c>
      <c r="AJ21" s="2">
        <v>0</v>
      </c>
      <c r="AK21" s="2">
        <v>13</v>
      </c>
    </row>
    <row r="22" spans="1:37" s="2" customFormat="1" ht="51.75" customHeight="1">
      <c r="A22" s="36">
        <v>14</v>
      </c>
      <c r="B22" s="32" t="s">
        <v>57</v>
      </c>
      <c r="C22" s="32" t="s">
        <v>58</v>
      </c>
      <c r="D22" s="33">
        <f t="shared" si="0"/>
        <v>38</v>
      </c>
      <c r="E22" s="33">
        <v>2.02</v>
      </c>
      <c r="F22" s="26"/>
      <c r="G22" s="33">
        <f t="shared" si="1"/>
        <v>2.74</v>
      </c>
      <c r="H22" s="33">
        <f t="shared" si="2"/>
        <v>1.48</v>
      </c>
      <c r="I22" s="33">
        <f t="shared" si="3"/>
        <v>2.2199999999999998</v>
      </c>
      <c r="J22" s="33">
        <f t="shared" si="4"/>
        <v>5.92</v>
      </c>
      <c r="K22" s="33">
        <f t="shared" si="5"/>
        <v>5.18</v>
      </c>
      <c r="L22" s="33">
        <f t="shared" si="6"/>
        <v>11.1</v>
      </c>
      <c r="M22" s="33">
        <f t="shared" si="7"/>
        <v>5.7</v>
      </c>
      <c r="N22" s="33">
        <f t="shared" si="8"/>
        <v>3.3</v>
      </c>
      <c r="O22" s="33">
        <f t="shared" si="9"/>
        <v>37.64</v>
      </c>
      <c r="P22" s="33">
        <v>5.27</v>
      </c>
      <c r="Q22" s="35">
        <f t="shared" si="11"/>
        <v>37.64</v>
      </c>
      <c r="R22" s="26"/>
      <c r="S22" s="23">
        <f t="shared" si="10"/>
        <v>0</v>
      </c>
      <c r="T22" s="23"/>
      <c r="V22" s="2">
        <v>0</v>
      </c>
      <c r="W22" s="2">
        <v>0</v>
      </c>
      <c r="X22" s="2">
        <v>3</v>
      </c>
      <c r="Y22" s="2">
        <v>0</v>
      </c>
      <c r="Z22" s="2">
        <v>0</v>
      </c>
      <c r="AA22" s="2">
        <v>0</v>
      </c>
      <c r="AB22" s="2">
        <v>0</v>
      </c>
      <c r="AC22" s="2">
        <v>5</v>
      </c>
      <c r="AD22" s="2">
        <v>0</v>
      </c>
      <c r="AE22" s="2">
        <v>3</v>
      </c>
      <c r="AF22" s="2">
        <v>0</v>
      </c>
      <c r="AG22" s="2">
        <v>2</v>
      </c>
      <c r="AH22" s="2">
        <v>0</v>
      </c>
      <c r="AI22" s="2">
        <v>1</v>
      </c>
      <c r="AJ22" s="2">
        <v>2</v>
      </c>
      <c r="AK22" s="2">
        <v>14</v>
      </c>
    </row>
    <row r="23" spans="1:37" s="2" customFormat="1" ht="51.75" customHeight="1">
      <c r="A23" s="36">
        <v>15</v>
      </c>
      <c r="B23" s="32" t="s">
        <v>101</v>
      </c>
      <c r="C23" s="32" t="s">
        <v>102</v>
      </c>
      <c r="D23" s="33">
        <f t="shared" si="0"/>
        <v>38</v>
      </c>
      <c r="E23" s="33">
        <v>4.49</v>
      </c>
      <c r="F23" s="26"/>
      <c r="G23" s="33">
        <f t="shared" si="1"/>
        <v>2.74</v>
      </c>
      <c r="H23" s="33">
        <f t="shared" si="2"/>
        <v>4.96</v>
      </c>
      <c r="I23" s="33">
        <f t="shared" si="3"/>
        <v>2.2199999999999998</v>
      </c>
      <c r="J23" s="33">
        <f t="shared" si="4"/>
        <v>5.92</v>
      </c>
      <c r="K23" s="33">
        <f t="shared" si="5"/>
        <v>9.4</v>
      </c>
      <c r="L23" s="33">
        <f t="shared" si="6"/>
        <v>16.8</v>
      </c>
      <c r="M23" s="33">
        <f t="shared" si="7"/>
        <v>5.7</v>
      </c>
      <c r="N23" s="33">
        <f t="shared" si="8"/>
        <v>3.3</v>
      </c>
      <c r="O23" s="33">
        <f t="shared" si="9"/>
        <v>51.040000000000006</v>
      </c>
      <c r="P23" s="33">
        <v>3.4</v>
      </c>
      <c r="Q23" s="35">
        <v>51.54</v>
      </c>
      <c r="R23" s="26"/>
      <c r="S23" s="23">
        <f t="shared" si="10"/>
        <v>0</v>
      </c>
      <c r="T23" s="23"/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3</v>
      </c>
      <c r="AF23" s="2">
        <v>0</v>
      </c>
      <c r="AG23" s="2">
        <v>0</v>
      </c>
      <c r="AH23" s="2">
        <v>0</v>
      </c>
      <c r="AI23" s="2">
        <v>1</v>
      </c>
      <c r="AJ23" s="2">
        <v>2</v>
      </c>
      <c r="AK23" s="2">
        <v>15</v>
      </c>
    </row>
    <row r="24" spans="1:37" ht="51.75" customHeight="1">
      <c r="A24" s="36">
        <v>16</v>
      </c>
      <c r="B24" s="32" t="s">
        <v>108</v>
      </c>
      <c r="C24" s="32" t="s">
        <v>109</v>
      </c>
      <c r="D24" s="33">
        <f t="shared" si="0"/>
        <v>38</v>
      </c>
      <c r="E24" s="33">
        <v>4.39</v>
      </c>
      <c r="F24" s="26"/>
      <c r="G24" s="33">
        <f t="shared" si="1"/>
        <v>2.74</v>
      </c>
      <c r="H24" s="33">
        <f t="shared" si="2"/>
        <v>1.48</v>
      </c>
      <c r="I24" s="33">
        <f t="shared" si="3"/>
        <v>2.2199999999999998</v>
      </c>
      <c r="J24" s="33">
        <f t="shared" si="4"/>
        <v>7.4</v>
      </c>
      <c r="K24" s="33">
        <f t="shared" si="5"/>
        <v>4.4399999999999995</v>
      </c>
      <c r="L24" s="33">
        <f t="shared" si="6"/>
        <v>13.32</v>
      </c>
      <c r="M24" s="33">
        <f t="shared" si="7"/>
        <v>5.7</v>
      </c>
      <c r="N24" s="33">
        <f t="shared" si="8"/>
        <v>3.3</v>
      </c>
      <c r="O24" s="33">
        <f t="shared" si="9"/>
        <v>40.6</v>
      </c>
      <c r="P24" s="33">
        <v>8.56</v>
      </c>
      <c r="Q24" s="35">
        <f>O24</f>
        <v>40.6</v>
      </c>
      <c r="R24" s="26"/>
      <c r="S24" s="23">
        <f t="shared" si="10"/>
        <v>0</v>
      </c>
      <c r="T24" s="23"/>
      <c r="V24" s="2">
        <v>0</v>
      </c>
      <c r="W24" s="2">
        <v>0</v>
      </c>
      <c r="X24" s="2">
        <v>4</v>
      </c>
      <c r="Y24" s="2">
        <v>0</v>
      </c>
      <c r="Z24" s="2">
        <v>0</v>
      </c>
      <c r="AA24" s="2">
        <v>0</v>
      </c>
      <c r="AB24" s="2">
        <v>0</v>
      </c>
      <c r="AC24" s="2">
        <v>2</v>
      </c>
      <c r="AD24" s="2">
        <v>0</v>
      </c>
      <c r="AE24" s="2">
        <v>1</v>
      </c>
      <c r="AF24" s="2">
        <v>0</v>
      </c>
      <c r="AG24" s="2">
        <v>2</v>
      </c>
      <c r="AH24" s="2">
        <v>0</v>
      </c>
      <c r="AI24" s="2">
        <v>1</v>
      </c>
      <c r="AJ24" s="2">
        <v>2</v>
      </c>
      <c r="AK24" s="2">
        <v>16</v>
      </c>
    </row>
    <row r="25" spans="1:37" ht="51.75" customHeight="1">
      <c r="A25" s="36">
        <v>17</v>
      </c>
      <c r="B25" s="32" t="s">
        <v>111</v>
      </c>
      <c r="C25" s="32" t="s">
        <v>112</v>
      </c>
      <c r="D25" s="33">
        <f t="shared" si="0"/>
        <v>38</v>
      </c>
      <c r="E25" s="33">
        <v>3.42</v>
      </c>
      <c r="F25" s="26"/>
      <c r="G25" s="33">
        <f t="shared" si="1"/>
        <v>2.74</v>
      </c>
      <c r="H25" s="33">
        <f t="shared" si="2"/>
        <v>2.2199999999999998</v>
      </c>
      <c r="I25" s="33">
        <f t="shared" si="3"/>
        <v>4.96</v>
      </c>
      <c r="J25" s="33">
        <f t="shared" si="4"/>
        <v>6.66</v>
      </c>
      <c r="K25" s="33">
        <f t="shared" si="5"/>
        <v>6.66</v>
      </c>
      <c r="L25" s="33">
        <f t="shared" si="6"/>
        <v>11.1</v>
      </c>
      <c r="M25" s="33">
        <f t="shared" si="7"/>
        <v>5.7</v>
      </c>
      <c r="N25" s="33">
        <f t="shared" si="8"/>
        <v>3.3</v>
      </c>
      <c r="O25" s="33">
        <f t="shared" si="9"/>
        <v>43.339999999999996</v>
      </c>
      <c r="P25" s="33">
        <v>5.39</v>
      </c>
      <c r="Q25" s="35">
        <f>O25</f>
        <v>43.339999999999996</v>
      </c>
      <c r="R25" s="26"/>
      <c r="S25" s="23">
        <f t="shared" si="10"/>
        <v>0</v>
      </c>
      <c r="T25" s="23"/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0</v>
      </c>
      <c r="AB25" s="2">
        <v>1</v>
      </c>
      <c r="AC25" s="2">
        <v>4</v>
      </c>
      <c r="AD25" s="2">
        <v>0</v>
      </c>
      <c r="AE25" s="2">
        <v>2</v>
      </c>
      <c r="AF25" s="2">
        <v>0</v>
      </c>
      <c r="AG25" s="2">
        <v>1</v>
      </c>
      <c r="AH25" s="2">
        <v>0</v>
      </c>
      <c r="AI25" s="2">
        <v>0</v>
      </c>
      <c r="AJ25" s="2">
        <v>2</v>
      </c>
      <c r="AK25" s="2">
        <v>17</v>
      </c>
    </row>
    <row r="26" spans="1:37" ht="51.75" customHeight="1">
      <c r="A26" s="36">
        <v>18</v>
      </c>
      <c r="B26" s="32" t="s">
        <v>105</v>
      </c>
      <c r="C26" s="32" t="s">
        <v>106</v>
      </c>
      <c r="D26" s="33">
        <f t="shared" si="0"/>
        <v>38</v>
      </c>
      <c r="E26" s="33">
        <v>5.41</v>
      </c>
      <c r="F26" s="26"/>
      <c r="G26" s="33">
        <f t="shared" si="1"/>
        <v>2.74</v>
      </c>
      <c r="H26" s="33">
        <f t="shared" si="2"/>
        <v>4.96</v>
      </c>
      <c r="I26" s="33">
        <f t="shared" si="3"/>
        <v>2.2199999999999998</v>
      </c>
      <c r="J26" s="33">
        <f t="shared" si="4"/>
        <v>7.4</v>
      </c>
      <c r="K26" s="33">
        <f t="shared" si="5"/>
        <v>6.66</v>
      </c>
      <c r="L26" s="33">
        <f t="shared" si="6"/>
        <v>11.1</v>
      </c>
      <c r="M26" s="33">
        <f t="shared" si="7"/>
        <v>5.7</v>
      </c>
      <c r="N26" s="33">
        <f t="shared" si="8"/>
        <v>3.3</v>
      </c>
      <c r="O26" s="33">
        <f t="shared" si="9"/>
        <v>44.08</v>
      </c>
      <c r="P26" s="33">
        <v>3.3</v>
      </c>
      <c r="Q26" s="35">
        <v>45.08</v>
      </c>
      <c r="R26" s="26"/>
      <c r="S26" s="23">
        <f t="shared" si="10"/>
        <v>0</v>
      </c>
      <c r="T26" s="23"/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5</v>
      </c>
      <c r="AD26" s="2">
        <v>0</v>
      </c>
      <c r="AE26" s="2">
        <v>1</v>
      </c>
      <c r="AF26" s="2">
        <v>0</v>
      </c>
      <c r="AG26" s="2">
        <v>0</v>
      </c>
      <c r="AH26" s="2">
        <v>0</v>
      </c>
      <c r="AI26" s="2">
        <v>1</v>
      </c>
      <c r="AJ26" s="2">
        <v>2</v>
      </c>
      <c r="AK26" s="2">
        <v>18</v>
      </c>
    </row>
    <row r="27" spans="1:37" ht="51.75" customHeight="1">
      <c r="A27" s="36">
        <v>19</v>
      </c>
      <c r="B27" s="32" t="s">
        <v>113</v>
      </c>
      <c r="C27" s="32" t="s">
        <v>114</v>
      </c>
      <c r="D27" s="33">
        <f t="shared" si="0"/>
        <v>38</v>
      </c>
      <c r="E27" s="33">
        <v>3.04</v>
      </c>
      <c r="F27" s="26"/>
      <c r="G27" s="33">
        <f t="shared" si="1"/>
        <v>2.74</v>
      </c>
      <c r="H27" s="33">
        <f t="shared" si="2"/>
        <v>4.96</v>
      </c>
      <c r="I27" s="33">
        <f t="shared" si="3"/>
        <v>1.48</v>
      </c>
      <c r="J27" s="33">
        <f t="shared" si="4"/>
        <v>7.4</v>
      </c>
      <c r="K27" s="33">
        <f t="shared" si="5"/>
        <v>9.4</v>
      </c>
      <c r="L27" s="33">
        <f t="shared" si="6"/>
        <v>14.06</v>
      </c>
      <c r="M27" s="33">
        <f t="shared" si="7"/>
        <v>5.7</v>
      </c>
      <c r="N27" s="33">
        <f t="shared" si="8"/>
        <v>3.3</v>
      </c>
      <c r="O27" s="33">
        <f t="shared" si="9"/>
        <v>49.04</v>
      </c>
      <c r="P27" s="33">
        <v>9.15</v>
      </c>
      <c r="Q27" s="35">
        <f>O27</f>
        <v>49.04</v>
      </c>
      <c r="R27" s="26"/>
      <c r="S27" s="23">
        <f t="shared" si="10"/>
        <v>0</v>
      </c>
      <c r="T27" s="23"/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1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2</v>
      </c>
      <c r="AJ27" s="2">
        <v>2</v>
      </c>
      <c r="AK27" s="2">
        <v>19</v>
      </c>
    </row>
    <row r="28" spans="1:37" ht="51.75" customHeight="1">
      <c r="A28" s="36">
        <v>20</v>
      </c>
      <c r="B28" s="32" t="s">
        <v>118</v>
      </c>
      <c r="C28" s="32" t="s">
        <v>117</v>
      </c>
      <c r="D28" s="33">
        <f t="shared" si="0"/>
        <v>38</v>
      </c>
      <c r="E28" s="33">
        <v>2.49</v>
      </c>
      <c r="F28" s="26"/>
      <c r="G28" s="33">
        <f t="shared" si="1"/>
        <v>2.74</v>
      </c>
      <c r="H28" s="33">
        <f t="shared" si="2"/>
        <v>1.48</v>
      </c>
      <c r="I28" s="33">
        <f t="shared" si="3"/>
        <v>2.2199999999999998</v>
      </c>
      <c r="J28" s="33">
        <f t="shared" si="4"/>
        <v>6.66</v>
      </c>
      <c r="K28" s="33">
        <f t="shared" si="5"/>
        <v>6.66</v>
      </c>
      <c r="L28" s="33">
        <f t="shared" si="6"/>
        <v>10.36</v>
      </c>
      <c r="M28" s="33">
        <f t="shared" si="7"/>
        <v>5.7</v>
      </c>
      <c r="N28" s="33">
        <f t="shared" si="8"/>
        <v>3.3</v>
      </c>
      <c r="O28" s="33">
        <f t="shared" si="9"/>
        <v>39.12</v>
      </c>
      <c r="P28" s="33">
        <v>7.53</v>
      </c>
      <c r="Q28" s="35">
        <f>O28</f>
        <v>39.12</v>
      </c>
      <c r="R28" s="26"/>
      <c r="S28" s="23">
        <f t="shared" si="10"/>
        <v>0</v>
      </c>
      <c r="T28" s="23"/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6</v>
      </c>
      <c r="AD28" s="2">
        <v>0</v>
      </c>
      <c r="AE28" s="2">
        <v>2</v>
      </c>
      <c r="AF28" s="2">
        <v>0</v>
      </c>
      <c r="AG28" s="2">
        <v>2</v>
      </c>
      <c r="AH28" s="2">
        <v>0</v>
      </c>
      <c r="AI28" s="2">
        <v>1</v>
      </c>
      <c r="AJ28" s="2">
        <v>2</v>
      </c>
      <c r="AK28" s="2">
        <v>20</v>
      </c>
    </row>
    <row r="29" spans="1:37" ht="51.75" customHeight="1">
      <c r="A29" s="36">
        <v>21</v>
      </c>
      <c r="B29" s="32" t="s">
        <v>115</v>
      </c>
      <c r="C29" s="32" t="s">
        <v>114</v>
      </c>
      <c r="D29" s="33">
        <f t="shared" si="0"/>
        <v>38</v>
      </c>
      <c r="E29" s="33">
        <v>5.05</v>
      </c>
      <c r="F29" s="26"/>
      <c r="G29" s="33">
        <f t="shared" si="1"/>
        <v>2.74</v>
      </c>
      <c r="H29" s="33">
        <f t="shared" si="2"/>
        <v>2.2199999999999998</v>
      </c>
      <c r="I29" s="33">
        <f t="shared" si="3"/>
        <v>2.2199999999999998</v>
      </c>
      <c r="J29" s="33">
        <f t="shared" si="4"/>
        <v>5.18</v>
      </c>
      <c r="K29" s="33">
        <f t="shared" si="5"/>
        <v>9.4</v>
      </c>
      <c r="L29" s="33">
        <f t="shared" si="6"/>
        <v>11.1</v>
      </c>
      <c r="M29" s="33">
        <f t="shared" si="7"/>
        <v>5.7</v>
      </c>
      <c r="N29" s="33">
        <f t="shared" si="8"/>
        <v>3.3</v>
      </c>
      <c r="O29" s="33">
        <f t="shared" si="9"/>
        <v>41.86</v>
      </c>
      <c r="P29" s="33">
        <v>8.19</v>
      </c>
      <c r="Q29" s="35">
        <f>O29</f>
        <v>41.86</v>
      </c>
      <c r="R29" s="26"/>
      <c r="S29" s="23">
        <f t="shared" si="10"/>
        <v>0</v>
      </c>
      <c r="T29" s="23"/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</v>
      </c>
      <c r="AC29" s="2">
        <v>4</v>
      </c>
      <c r="AD29" s="2">
        <v>0</v>
      </c>
      <c r="AE29" s="2">
        <v>4</v>
      </c>
      <c r="AF29" s="2">
        <v>0</v>
      </c>
      <c r="AG29" s="2">
        <v>1</v>
      </c>
      <c r="AH29" s="2">
        <v>0</v>
      </c>
      <c r="AI29" s="2">
        <v>1</v>
      </c>
      <c r="AJ29" s="2">
        <v>2</v>
      </c>
      <c r="AK29" s="2">
        <v>21</v>
      </c>
    </row>
    <row r="30" spans="1:37" ht="51.75" customHeight="1">
      <c r="A30" s="36">
        <v>22</v>
      </c>
      <c r="B30" s="32" t="s">
        <v>66</v>
      </c>
      <c r="C30" s="32" t="s">
        <v>67</v>
      </c>
      <c r="D30" s="33">
        <f t="shared" si="0"/>
        <v>38</v>
      </c>
      <c r="E30" s="33">
        <v>5.38</v>
      </c>
      <c r="F30" s="26"/>
      <c r="G30" s="33">
        <f t="shared" si="1"/>
        <v>2.74</v>
      </c>
      <c r="H30" s="33">
        <f t="shared" si="2"/>
        <v>1.48</v>
      </c>
      <c r="I30" s="33">
        <f t="shared" si="3"/>
        <v>2.2199999999999998</v>
      </c>
      <c r="J30" s="33">
        <f t="shared" si="4"/>
        <v>5.18</v>
      </c>
      <c r="K30" s="33">
        <f t="shared" si="5"/>
        <v>6.66</v>
      </c>
      <c r="L30" s="33">
        <f t="shared" si="6"/>
        <v>10.36</v>
      </c>
      <c r="M30" s="33">
        <f t="shared" si="7"/>
        <v>5.7</v>
      </c>
      <c r="N30" s="33">
        <f t="shared" si="8"/>
        <v>3.3</v>
      </c>
      <c r="O30" s="33">
        <f t="shared" si="9"/>
        <v>37.64</v>
      </c>
      <c r="P30" s="33">
        <v>5.09</v>
      </c>
      <c r="Q30" s="35">
        <f>O30</f>
        <v>37.64</v>
      </c>
      <c r="R30" s="26"/>
      <c r="S30" s="23">
        <f t="shared" si="10"/>
        <v>0</v>
      </c>
      <c r="T30" s="23"/>
      <c r="V30" s="2">
        <v>0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6</v>
      </c>
      <c r="AD30" s="2">
        <v>0</v>
      </c>
      <c r="AE30" s="2">
        <v>4</v>
      </c>
      <c r="AF30" s="2">
        <v>0</v>
      </c>
      <c r="AG30" s="2">
        <v>2</v>
      </c>
      <c r="AH30" s="2">
        <v>0</v>
      </c>
      <c r="AI30" s="2">
        <v>1</v>
      </c>
      <c r="AJ30" s="2">
        <v>2</v>
      </c>
      <c r="AK30" s="2">
        <v>22</v>
      </c>
    </row>
    <row r="31" spans="1:37" ht="51.75" customHeight="1">
      <c r="A31" s="36">
        <v>23</v>
      </c>
      <c r="B31" s="32" t="s">
        <v>107</v>
      </c>
      <c r="C31" s="32" t="s">
        <v>58</v>
      </c>
      <c r="D31" s="33">
        <f t="shared" si="0"/>
        <v>38</v>
      </c>
      <c r="E31" s="33">
        <v>1.05</v>
      </c>
      <c r="F31" s="26"/>
      <c r="G31" s="33">
        <f t="shared" si="1"/>
        <v>2.74</v>
      </c>
      <c r="H31" s="33">
        <f t="shared" si="2"/>
        <v>2.2199999999999998</v>
      </c>
      <c r="I31" s="33">
        <f t="shared" si="3"/>
        <v>1.48</v>
      </c>
      <c r="J31" s="33">
        <f t="shared" si="4"/>
        <v>6.66</v>
      </c>
      <c r="K31" s="33">
        <f t="shared" si="5"/>
        <v>3.7</v>
      </c>
      <c r="L31" s="33">
        <f t="shared" si="6"/>
        <v>9.62</v>
      </c>
      <c r="M31" s="33">
        <f t="shared" si="7"/>
        <v>5.7</v>
      </c>
      <c r="N31" s="33">
        <f t="shared" si="8"/>
        <v>3.3</v>
      </c>
      <c r="O31" s="33">
        <f t="shared" si="9"/>
        <v>35.42</v>
      </c>
      <c r="P31" s="33">
        <v>6.04</v>
      </c>
      <c r="Q31" s="35">
        <f>O31</f>
        <v>35.42</v>
      </c>
      <c r="R31" s="26"/>
      <c r="S31" s="23">
        <f t="shared" si="10"/>
        <v>0</v>
      </c>
      <c r="T31" s="23"/>
      <c r="V31" s="2">
        <v>0</v>
      </c>
      <c r="W31" s="2">
        <v>0</v>
      </c>
      <c r="X31" s="2">
        <v>5</v>
      </c>
      <c r="Y31" s="2">
        <v>0</v>
      </c>
      <c r="Z31" s="2">
        <v>0</v>
      </c>
      <c r="AA31" s="2">
        <v>0</v>
      </c>
      <c r="AB31" s="2">
        <v>1</v>
      </c>
      <c r="AC31" s="2">
        <v>6</v>
      </c>
      <c r="AD31" s="2">
        <v>0</v>
      </c>
      <c r="AE31" s="2">
        <v>2</v>
      </c>
      <c r="AF31" s="2">
        <v>0</v>
      </c>
      <c r="AG31" s="2">
        <v>1</v>
      </c>
      <c r="AH31" s="2">
        <v>0</v>
      </c>
      <c r="AI31" s="2">
        <v>2</v>
      </c>
      <c r="AJ31" s="2">
        <v>2</v>
      </c>
      <c r="AK31" s="2">
        <v>23</v>
      </c>
    </row>
    <row r="32" spans="21:36" ht="12.75">
      <c r="U32" t="s">
        <v>155</v>
      </c>
      <c r="V32" s="50" t="s">
        <v>138</v>
      </c>
      <c r="W32" s="50"/>
      <c r="X32" s="50" t="s">
        <v>139</v>
      </c>
      <c r="Y32" s="50"/>
      <c r="Z32" s="50" t="s">
        <v>141</v>
      </c>
      <c r="AA32" s="50"/>
      <c r="AB32" s="50" t="s">
        <v>143</v>
      </c>
      <c r="AC32" s="50"/>
      <c r="AD32" s="50"/>
      <c r="AE32" s="50" t="s">
        <v>148</v>
      </c>
      <c r="AF32" s="50"/>
      <c r="AG32" s="50" t="s">
        <v>151</v>
      </c>
      <c r="AH32" s="50"/>
      <c r="AI32" t="s">
        <v>152</v>
      </c>
      <c r="AJ32" s="34" t="s">
        <v>153</v>
      </c>
    </row>
    <row r="33" spans="21:36" ht="51">
      <c r="U33" s="1" t="s">
        <v>156</v>
      </c>
      <c r="V33" s="1" t="s">
        <v>135</v>
      </c>
      <c r="W33" s="1" t="s">
        <v>136</v>
      </c>
      <c r="X33" s="1" t="s">
        <v>137</v>
      </c>
      <c r="Y33" s="1" t="s">
        <v>140</v>
      </c>
      <c r="Z33" s="1" t="s">
        <v>137</v>
      </c>
      <c r="AA33" s="1" t="s">
        <v>142</v>
      </c>
      <c r="AB33" s="1" t="s">
        <v>144</v>
      </c>
      <c r="AC33" s="1" t="s">
        <v>145</v>
      </c>
      <c r="AD33" s="1" t="s">
        <v>146</v>
      </c>
      <c r="AE33" s="1" t="s">
        <v>137</v>
      </c>
      <c r="AF33" s="1" t="s">
        <v>147</v>
      </c>
      <c r="AG33" s="1" t="s">
        <v>149</v>
      </c>
      <c r="AH33" s="1" t="s">
        <v>150</v>
      </c>
      <c r="AI33" s="1" t="s">
        <v>137</v>
      </c>
      <c r="AJ33" s="1" t="s">
        <v>154</v>
      </c>
    </row>
    <row r="34" spans="2:3" ht="18.75">
      <c r="B34" s="29" t="s">
        <v>16</v>
      </c>
      <c r="C34" s="6" t="s">
        <v>36</v>
      </c>
    </row>
    <row r="36" spans="2:3" ht="15.75">
      <c r="B36" s="10" t="s">
        <v>32</v>
      </c>
      <c r="C36" s="6" t="s">
        <v>36</v>
      </c>
    </row>
    <row r="39" spans="1:7" s="12" customFormat="1" ht="32.25" customHeight="1" thickBot="1">
      <c r="A39" s="64" t="s">
        <v>22</v>
      </c>
      <c r="B39" s="64"/>
      <c r="C39" s="64"/>
      <c r="D39" s="64"/>
      <c r="E39" s="64"/>
      <c r="F39" s="64"/>
      <c r="G39" s="64"/>
    </row>
    <row r="40" spans="1:14" s="12" customFormat="1" ht="21.75" customHeight="1">
      <c r="A40" s="58" t="s">
        <v>7</v>
      </c>
      <c r="B40" s="60" t="s">
        <v>0</v>
      </c>
      <c r="C40" s="60" t="s">
        <v>23</v>
      </c>
      <c r="D40" s="89" t="s">
        <v>24</v>
      </c>
      <c r="E40" s="90"/>
      <c r="F40" s="105" t="s">
        <v>27</v>
      </c>
      <c r="G40" s="106"/>
      <c r="H40" s="109" t="s">
        <v>26</v>
      </c>
      <c r="I40" s="4"/>
      <c r="J40" s="4"/>
      <c r="K40" s="4"/>
      <c r="L40" s="4"/>
      <c r="M40" s="5"/>
      <c r="N40" s="5"/>
    </row>
    <row r="41" spans="1:14" s="13" customFormat="1" ht="50.25" customHeight="1" thickBot="1">
      <c r="A41" s="73"/>
      <c r="B41" s="74"/>
      <c r="C41" s="74"/>
      <c r="D41" s="91"/>
      <c r="E41" s="92"/>
      <c r="F41" s="107"/>
      <c r="G41" s="108"/>
      <c r="H41" s="110"/>
      <c r="I41" s="4"/>
      <c r="J41" s="4"/>
      <c r="K41" s="4"/>
      <c r="L41" s="4"/>
      <c r="M41" s="5"/>
      <c r="N41" s="5"/>
    </row>
    <row r="42" spans="1:14" s="14" customFormat="1" ht="33.75" customHeight="1">
      <c r="A42" s="16"/>
      <c r="B42" s="8"/>
      <c r="C42" s="9"/>
      <c r="D42" s="99"/>
      <c r="E42" s="100"/>
      <c r="F42" s="69"/>
      <c r="G42" s="70"/>
      <c r="H42" s="15"/>
      <c r="I42" s="4"/>
      <c r="J42" s="4"/>
      <c r="K42" s="4"/>
      <c r="L42" s="4"/>
      <c r="M42" s="5"/>
      <c r="N42" s="5"/>
    </row>
    <row r="43" spans="1:14" s="14" customFormat="1" ht="33.75" customHeight="1">
      <c r="A43" s="27"/>
      <c r="B43" s="22"/>
      <c r="C43" s="22"/>
      <c r="D43" s="71"/>
      <c r="E43" s="72"/>
      <c r="F43" s="103"/>
      <c r="G43" s="104"/>
      <c r="H43" s="21"/>
      <c r="I43" s="4"/>
      <c r="J43" s="4"/>
      <c r="K43" s="4"/>
      <c r="L43" s="4"/>
      <c r="M43" s="5"/>
      <c r="N43" s="5"/>
    </row>
    <row r="44" spans="1:14" s="14" customFormat="1" ht="33.75" customHeight="1">
      <c r="A44" s="27"/>
      <c r="B44" s="22"/>
      <c r="C44" s="22"/>
      <c r="D44" s="71"/>
      <c r="E44" s="72"/>
      <c r="F44" s="103"/>
      <c r="G44" s="104"/>
      <c r="H44" s="21"/>
      <c r="I44" s="4"/>
      <c r="J44" s="4"/>
      <c r="K44" s="4"/>
      <c r="L44" s="4"/>
      <c r="M44" s="5"/>
      <c r="N44" s="5"/>
    </row>
    <row r="45" spans="1:14" s="14" customFormat="1" ht="33.75" customHeight="1">
      <c r="A45" s="27"/>
      <c r="B45" s="22"/>
      <c r="C45" s="22"/>
      <c r="D45" s="71"/>
      <c r="E45" s="72"/>
      <c r="F45" s="103"/>
      <c r="G45" s="104"/>
      <c r="H45" s="21"/>
      <c r="I45" s="4"/>
      <c r="J45" s="4"/>
      <c r="K45" s="4"/>
      <c r="L45" s="4"/>
      <c r="M45" s="5"/>
      <c r="N45" s="5"/>
    </row>
    <row r="46" spans="1:7" s="12" customFormat="1" ht="32.25" customHeight="1" thickBot="1">
      <c r="A46" s="64" t="s">
        <v>28</v>
      </c>
      <c r="B46" s="64"/>
      <c r="C46" s="64"/>
      <c r="D46" s="64"/>
      <c r="E46" s="64"/>
      <c r="F46" s="64"/>
      <c r="G46" s="64"/>
    </row>
    <row r="47" spans="1:12" s="12" customFormat="1" ht="21.75" customHeight="1">
      <c r="A47" s="58" t="s">
        <v>7</v>
      </c>
      <c r="B47" s="60" t="s">
        <v>0</v>
      </c>
      <c r="C47" s="60" t="s">
        <v>23</v>
      </c>
      <c r="D47" s="52" t="s">
        <v>24</v>
      </c>
      <c r="E47" s="53"/>
      <c r="F47" s="53"/>
      <c r="G47" s="52" t="s">
        <v>30</v>
      </c>
      <c r="H47" s="53"/>
      <c r="I47" s="52" t="s">
        <v>31</v>
      </c>
      <c r="J47" s="53"/>
      <c r="K47" s="52" t="s">
        <v>26</v>
      </c>
      <c r="L47" s="65"/>
    </row>
    <row r="48" spans="1:12" s="13" customFormat="1" ht="59.25" customHeight="1" thickBot="1">
      <c r="A48" s="59"/>
      <c r="B48" s="61"/>
      <c r="C48" s="61"/>
      <c r="D48" s="54"/>
      <c r="E48" s="55"/>
      <c r="F48" s="55"/>
      <c r="G48" s="54"/>
      <c r="H48" s="55"/>
      <c r="I48" s="54"/>
      <c r="J48" s="55"/>
      <c r="K48" s="54"/>
      <c r="L48" s="66"/>
    </row>
    <row r="49" spans="1:12" s="14" customFormat="1" ht="34.5" customHeight="1">
      <c r="A49" s="16"/>
      <c r="B49" s="8"/>
      <c r="C49" s="8"/>
      <c r="D49" s="62"/>
      <c r="E49" s="62"/>
      <c r="F49" s="40"/>
      <c r="G49" s="63"/>
      <c r="H49" s="63"/>
      <c r="I49" s="63"/>
      <c r="J49" s="63" t="e">
        <f>PRODUCT(G49/F52)</f>
        <v>#REF!</v>
      </c>
      <c r="K49" s="97"/>
      <c r="L49" s="98"/>
    </row>
    <row r="50" spans="1:12" s="14" customFormat="1" ht="34.5" customHeight="1">
      <c r="A50" s="30"/>
      <c r="B50" s="31"/>
      <c r="C50" s="31"/>
      <c r="D50" s="71"/>
      <c r="E50" s="72"/>
      <c r="F50" s="39"/>
      <c r="G50" s="95"/>
      <c r="H50" s="96"/>
      <c r="I50" s="95"/>
      <c r="J50" s="96"/>
      <c r="K50" s="101"/>
      <c r="L50" s="102"/>
    </row>
    <row r="51" spans="1:12" s="14" customFormat="1" ht="34.5" customHeight="1" thickBot="1">
      <c r="A51" s="17"/>
      <c r="B51" s="11"/>
      <c r="C51" s="11"/>
      <c r="D51" s="57"/>
      <c r="E51" s="57"/>
      <c r="F51" s="42"/>
      <c r="G51" s="56"/>
      <c r="H51" s="56"/>
      <c r="I51" s="56"/>
      <c r="J51" s="56" t="e">
        <f>PRODUCT(G51/F53)</f>
        <v>#REF!</v>
      </c>
      <c r="K51" s="67"/>
      <c r="L51" s="68"/>
    </row>
    <row r="52" ht="26.25" customHeight="1" hidden="1">
      <c r="F52" s="19" t="e">
        <f>PRODUCT(#REF!/100)</f>
        <v>#REF!</v>
      </c>
    </row>
    <row r="53" ht="12" customHeight="1" hidden="1">
      <c r="F53" s="19" t="e">
        <f>PRODUCT(#REF!/100)</f>
        <v>#REF!</v>
      </c>
    </row>
    <row r="54" ht="26.25" customHeight="1"/>
    <row r="55" spans="2:14" ht="15.75">
      <c r="B55" s="10" t="s">
        <v>16</v>
      </c>
      <c r="C55" s="10"/>
      <c r="D55" s="51" t="s">
        <v>37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ht="15.75">
      <c r="B56" s="10"/>
      <c r="C56" s="10"/>
      <c r="D56" s="51" t="s">
        <v>18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9" spans="2:14" ht="15.75">
      <c r="B59" s="10" t="s">
        <v>32</v>
      </c>
      <c r="C59" s="10"/>
      <c r="D59" s="51" t="s">
        <v>38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2:14" ht="15.75">
      <c r="B60" s="10"/>
      <c r="C60" s="10"/>
      <c r="D60" s="51" t="s">
        <v>39</v>
      </c>
      <c r="E60" s="51"/>
      <c r="F60" s="51"/>
      <c r="G60" s="51"/>
      <c r="H60" s="51"/>
      <c r="I60" s="51"/>
      <c r="J60" s="51"/>
      <c r="K60" s="51" t="s">
        <v>17</v>
      </c>
      <c r="L60" s="51"/>
      <c r="M60" s="51"/>
      <c r="N60" s="51"/>
    </row>
  </sheetData>
  <sheetProtection/>
  <mergeCells count="66">
    <mergeCell ref="V32:W32"/>
    <mergeCell ref="X32:Y32"/>
    <mergeCell ref="Z32:AA32"/>
    <mergeCell ref="AB32:AD32"/>
    <mergeCell ref="AE32:AF32"/>
    <mergeCell ref="AG32:AH32"/>
    <mergeCell ref="D55:N55"/>
    <mergeCell ref="D56:N56"/>
    <mergeCell ref="D59:N59"/>
    <mergeCell ref="D60:N60"/>
    <mergeCell ref="D50:E50"/>
    <mergeCell ref="G50:H50"/>
    <mergeCell ref="I50:J50"/>
    <mergeCell ref="K50:L50"/>
    <mergeCell ref="D51:E51"/>
    <mergeCell ref="G51:H51"/>
    <mergeCell ref="I51:J51"/>
    <mergeCell ref="K51:L51"/>
    <mergeCell ref="I47:J48"/>
    <mergeCell ref="K47:L48"/>
    <mergeCell ref="D49:E49"/>
    <mergeCell ref="G49:H49"/>
    <mergeCell ref="I49:J49"/>
    <mergeCell ref="K49:L49"/>
    <mergeCell ref="D45:E45"/>
    <mergeCell ref="F45:G45"/>
    <mergeCell ref="A46:G46"/>
    <mergeCell ref="A47:A48"/>
    <mergeCell ref="B47:B48"/>
    <mergeCell ref="C47:C48"/>
    <mergeCell ref="D47:E48"/>
    <mergeCell ref="F47:F48"/>
    <mergeCell ref="G47:H48"/>
    <mergeCell ref="H40:H41"/>
    <mergeCell ref="D42:E42"/>
    <mergeCell ref="F42:G42"/>
    <mergeCell ref="D43:E43"/>
    <mergeCell ref="F43:G43"/>
    <mergeCell ref="D44:E44"/>
    <mergeCell ref="F44:G44"/>
    <mergeCell ref="A39:G39"/>
    <mergeCell ref="A40:A41"/>
    <mergeCell ref="B40:B41"/>
    <mergeCell ref="C40:C41"/>
    <mergeCell ref="D40:E41"/>
    <mergeCell ref="F40:G41"/>
    <mergeCell ref="A6:T6"/>
    <mergeCell ref="A7:A8"/>
    <mergeCell ref="B7:B8"/>
    <mergeCell ref="C7:C8"/>
    <mergeCell ref="D7:F7"/>
    <mergeCell ref="G7:R7"/>
    <mergeCell ref="S7:S8"/>
    <mergeCell ref="T7:T8"/>
    <mergeCell ref="A1:T1"/>
    <mergeCell ref="A2:T2"/>
    <mergeCell ref="A3:T3"/>
    <mergeCell ref="A4:T4"/>
    <mergeCell ref="A5:C5"/>
    <mergeCell ref="N5:T5"/>
    <mergeCell ref="V7:W7"/>
    <mergeCell ref="X7:Y7"/>
    <mergeCell ref="Z7:AA7"/>
    <mergeCell ref="AB7:AD7"/>
    <mergeCell ref="AE7:AF7"/>
    <mergeCell ref="AG7:A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96" zoomScaleNormal="96" zoomScalePageLayoutView="0" workbookViewId="0" topLeftCell="A1">
      <selection activeCell="Q11" sqref="Q11"/>
    </sheetView>
  </sheetViews>
  <sheetFormatPr defaultColWidth="9.00390625" defaultRowHeight="12.75"/>
  <cols>
    <col min="1" max="1" width="7.75390625" style="3" customWidth="1"/>
    <col min="2" max="2" width="24.75390625" style="6" customWidth="1"/>
    <col min="3" max="3" width="33.625" style="6" customWidth="1"/>
    <col min="4" max="4" width="8.125" style="4" customWidth="1"/>
    <col min="5" max="5" width="9.25390625" style="4" bestFit="1" customWidth="1"/>
    <col min="6" max="6" width="7.75390625" style="4" customWidth="1"/>
    <col min="7" max="7" width="4.75390625" style="4" customWidth="1"/>
    <col min="8" max="8" width="7.125" style="4" customWidth="1"/>
    <col min="9" max="9" width="6.625" style="4" customWidth="1"/>
    <col min="10" max="10" width="6.125" style="4" customWidth="1"/>
    <col min="11" max="11" width="8.125" style="4" customWidth="1"/>
    <col min="12" max="12" width="6.875" style="4" customWidth="1"/>
    <col min="13" max="13" width="7.75390625" style="4" customWidth="1"/>
    <col min="14" max="14" width="7.625" style="4" customWidth="1"/>
    <col min="15" max="15" width="6.75390625" style="4" customWidth="1"/>
    <col min="16" max="16" width="8.25390625" style="4" customWidth="1"/>
    <col min="17" max="17" width="9.25390625" style="4" customWidth="1"/>
    <col min="18" max="18" width="9.875" style="4" bestFit="1" customWidth="1"/>
    <col min="19" max="19" width="5.00390625" style="4" customWidth="1"/>
    <col min="20" max="20" width="9.875" style="5" customWidth="1"/>
    <col min="21" max="21" width="5.75390625" style="5" customWidth="1"/>
  </cols>
  <sheetData>
    <row r="1" spans="1:21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8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3.75" customHeight="1" thickBot="1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6.5" customHeight="1" thickBot="1">
      <c r="A5" s="80" t="s">
        <v>41</v>
      </c>
      <c r="B5" s="81"/>
      <c r="C5" s="8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4" t="s">
        <v>134</v>
      </c>
      <c r="P5" s="85"/>
      <c r="Q5" s="85"/>
      <c r="R5" s="85"/>
      <c r="S5" s="85"/>
      <c r="T5" s="85"/>
      <c r="U5" s="86"/>
    </row>
    <row r="6" spans="1:21" ht="33.75" customHeight="1">
      <c r="A6" s="88" t="s">
        <v>94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21.75" customHeight="1">
      <c r="A7" s="78" t="s">
        <v>7</v>
      </c>
      <c r="B7" s="87" t="s">
        <v>0</v>
      </c>
      <c r="C7" s="87" t="s">
        <v>19</v>
      </c>
      <c r="D7" s="79" t="s">
        <v>4</v>
      </c>
      <c r="E7" s="79"/>
      <c r="F7" s="79"/>
      <c r="G7" s="79"/>
      <c r="H7" s="79" t="s">
        <v>8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8" t="s">
        <v>9</v>
      </c>
      <c r="U7" s="78" t="s">
        <v>10</v>
      </c>
    </row>
    <row r="8" spans="1:21" s="1" customFormat="1" ht="59.25" customHeight="1">
      <c r="A8" s="78"/>
      <c r="B8" s="87"/>
      <c r="C8" s="87"/>
      <c r="D8" s="24" t="s">
        <v>1</v>
      </c>
      <c r="E8" s="24" t="s">
        <v>14</v>
      </c>
      <c r="F8" s="24" t="s">
        <v>15</v>
      </c>
      <c r="G8" s="25" t="s">
        <v>3</v>
      </c>
      <c r="H8" s="24" t="s">
        <v>131</v>
      </c>
      <c r="I8" s="24" t="s">
        <v>12</v>
      </c>
      <c r="J8" s="24" t="s">
        <v>132</v>
      </c>
      <c r="K8" s="24" t="s">
        <v>133</v>
      </c>
      <c r="L8" s="24" t="s">
        <v>11</v>
      </c>
      <c r="M8" s="24" t="s">
        <v>20</v>
      </c>
      <c r="N8" s="24" t="s">
        <v>21</v>
      </c>
      <c r="O8" s="24" t="s">
        <v>13</v>
      </c>
      <c r="P8" s="24" t="s">
        <v>15</v>
      </c>
      <c r="Q8" s="24" t="s">
        <v>5</v>
      </c>
      <c r="R8" s="24" t="s">
        <v>15</v>
      </c>
      <c r="S8" s="25" t="s">
        <v>3</v>
      </c>
      <c r="T8" s="78"/>
      <c r="U8" s="78"/>
    </row>
    <row r="9" spans="1:21" s="2" customFormat="1" ht="51.75" customHeight="1">
      <c r="A9" s="36">
        <v>1</v>
      </c>
      <c r="B9" s="32" t="s">
        <v>119</v>
      </c>
      <c r="C9" s="32" t="s">
        <v>120</v>
      </c>
      <c r="D9" s="33">
        <v>38</v>
      </c>
      <c r="E9" s="33">
        <v>0.38</v>
      </c>
      <c r="F9" s="33">
        <v>40</v>
      </c>
      <c r="G9" s="26"/>
      <c r="H9" s="33">
        <v>2.74</v>
      </c>
      <c r="I9" s="33">
        <v>2.2199999999999998</v>
      </c>
      <c r="J9" s="33">
        <v>1.48</v>
      </c>
      <c r="K9" s="33">
        <v>10.14</v>
      </c>
      <c r="L9" s="33">
        <v>9.4</v>
      </c>
      <c r="M9" s="33">
        <v>13.32</v>
      </c>
      <c r="N9" s="33">
        <v>5.7</v>
      </c>
      <c r="O9" s="33">
        <v>3.3</v>
      </c>
      <c r="P9" s="33">
        <v>48.3</v>
      </c>
      <c r="Q9" s="33">
        <v>5.33</v>
      </c>
      <c r="R9" s="35">
        <v>48.3</v>
      </c>
      <c r="S9" s="26"/>
      <c r="T9" s="33">
        <f aca="true" t="shared" si="0" ref="T9:T31">F9+R9</f>
        <v>88.3</v>
      </c>
      <c r="U9" s="23">
        <v>1</v>
      </c>
    </row>
    <row r="10" spans="1:21" s="2" customFormat="1" ht="51.75" customHeight="1">
      <c r="A10" s="36">
        <v>15</v>
      </c>
      <c r="B10" s="32" t="s">
        <v>101</v>
      </c>
      <c r="C10" s="32" t="s">
        <v>102</v>
      </c>
      <c r="D10" s="33">
        <v>34.4</v>
      </c>
      <c r="E10" s="33">
        <v>4.49</v>
      </c>
      <c r="F10" s="33">
        <f aca="true" t="shared" si="1" ref="F10:F19">D10</f>
        <v>34.4</v>
      </c>
      <c r="G10" s="26"/>
      <c r="H10" s="33">
        <v>2.74</v>
      </c>
      <c r="I10" s="33">
        <v>4.96</v>
      </c>
      <c r="J10" s="33">
        <v>2.2199999999999998</v>
      </c>
      <c r="K10" s="33">
        <v>5.92</v>
      </c>
      <c r="L10" s="33">
        <v>9.4</v>
      </c>
      <c r="M10" s="33">
        <v>16.8</v>
      </c>
      <c r="N10" s="33">
        <v>5.7</v>
      </c>
      <c r="O10" s="33">
        <v>3.3</v>
      </c>
      <c r="P10" s="33">
        <v>51.040000000000006</v>
      </c>
      <c r="Q10" s="33">
        <v>3.4</v>
      </c>
      <c r="R10" s="35">
        <v>51.54</v>
      </c>
      <c r="S10" s="26"/>
      <c r="T10" s="33">
        <f t="shared" si="0"/>
        <v>85.94</v>
      </c>
      <c r="U10" s="23">
        <v>2</v>
      </c>
    </row>
    <row r="11" spans="1:21" s="2" customFormat="1" ht="51.75" customHeight="1">
      <c r="A11" s="36">
        <v>19</v>
      </c>
      <c r="B11" s="32" t="s">
        <v>113</v>
      </c>
      <c r="C11" s="32" t="s">
        <v>114</v>
      </c>
      <c r="D11" s="33">
        <v>36.2</v>
      </c>
      <c r="E11" s="33">
        <v>3.04</v>
      </c>
      <c r="F11" s="33">
        <f t="shared" si="1"/>
        <v>36.2</v>
      </c>
      <c r="G11" s="26"/>
      <c r="H11" s="33">
        <v>2.74</v>
      </c>
      <c r="I11" s="33">
        <v>4.96</v>
      </c>
      <c r="J11" s="33">
        <v>1.48</v>
      </c>
      <c r="K11" s="33">
        <v>7.4</v>
      </c>
      <c r="L11" s="33">
        <v>9.4</v>
      </c>
      <c r="M11" s="33">
        <v>14.06</v>
      </c>
      <c r="N11" s="33">
        <v>5.7</v>
      </c>
      <c r="O11" s="33">
        <v>3.3</v>
      </c>
      <c r="P11" s="33">
        <v>49.04</v>
      </c>
      <c r="Q11" s="33">
        <v>9.15</v>
      </c>
      <c r="R11" s="35">
        <v>49.04</v>
      </c>
      <c r="S11" s="26"/>
      <c r="T11" s="33">
        <f t="shared" si="0"/>
        <v>85.24000000000001</v>
      </c>
      <c r="U11" s="23">
        <v>3</v>
      </c>
    </row>
    <row r="12" spans="1:21" s="2" customFormat="1" ht="51.75" customHeight="1">
      <c r="A12" s="36">
        <v>9</v>
      </c>
      <c r="B12" s="32" t="s">
        <v>129</v>
      </c>
      <c r="C12" s="32" t="s">
        <v>130</v>
      </c>
      <c r="D12" s="33">
        <v>36.2</v>
      </c>
      <c r="E12" s="33">
        <v>1.49</v>
      </c>
      <c r="F12" s="33">
        <f t="shared" si="1"/>
        <v>36.2</v>
      </c>
      <c r="G12" s="26"/>
      <c r="H12" s="33">
        <v>2.74</v>
      </c>
      <c r="I12" s="33">
        <v>1.48</v>
      </c>
      <c r="J12" s="33">
        <v>1.48</v>
      </c>
      <c r="K12" s="33">
        <v>6.66</v>
      </c>
      <c r="L12" s="33">
        <v>9.4</v>
      </c>
      <c r="M12" s="33">
        <v>16.8</v>
      </c>
      <c r="N12" s="33">
        <v>5.7</v>
      </c>
      <c r="O12" s="33">
        <v>3.3</v>
      </c>
      <c r="P12" s="33">
        <v>47.56</v>
      </c>
      <c r="Q12" s="33">
        <v>4.15</v>
      </c>
      <c r="R12" s="35">
        <v>47.56</v>
      </c>
      <c r="S12" s="26"/>
      <c r="T12" s="33">
        <f t="shared" si="0"/>
        <v>83.76</v>
      </c>
      <c r="U12" s="23">
        <v>4</v>
      </c>
    </row>
    <row r="13" spans="1:21" s="2" customFormat="1" ht="51.75" customHeight="1">
      <c r="A13" s="36">
        <v>10</v>
      </c>
      <c r="B13" s="32" t="s">
        <v>121</v>
      </c>
      <c r="C13" s="32" t="s">
        <v>122</v>
      </c>
      <c r="D13" s="33">
        <v>38</v>
      </c>
      <c r="E13" s="33">
        <v>1.5</v>
      </c>
      <c r="F13" s="33">
        <f t="shared" si="1"/>
        <v>38</v>
      </c>
      <c r="G13" s="26"/>
      <c r="H13" s="33">
        <v>2.74</v>
      </c>
      <c r="I13" s="33">
        <v>4.96</v>
      </c>
      <c r="J13" s="33">
        <v>2.2199999999999998</v>
      </c>
      <c r="K13" s="33">
        <v>0</v>
      </c>
      <c r="L13" s="33">
        <v>9.4</v>
      </c>
      <c r="M13" s="33">
        <v>16.8</v>
      </c>
      <c r="N13" s="33">
        <v>5.7</v>
      </c>
      <c r="O13" s="33">
        <v>3.3</v>
      </c>
      <c r="P13" s="33">
        <v>45.120000000000005</v>
      </c>
      <c r="Q13" s="33">
        <v>5.19</v>
      </c>
      <c r="R13" s="35">
        <v>45.120000000000005</v>
      </c>
      <c r="S13" s="26"/>
      <c r="T13" s="33">
        <f t="shared" si="0"/>
        <v>83.12</v>
      </c>
      <c r="U13" s="23">
        <v>5</v>
      </c>
    </row>
    <row r="14" spans="1:21" s="2" customFormat="1" ht="51.75" customHeight="1">
      <c r="A14" s="36">
        <v>18</v>
      </c>
      <c r="B14" s="32" t="s">
        <v>105</v>
      </c>
      <c r="C14" s="32" t="s">
        <v>106</v>
      </c>
      <c r="D14" s="33">
        <v>38</v>
      </c>
      <c r="E14" s="33">
        <v>5.41</v>
      </c>
      <c r="F14" s="33">
        <f t="shared" si="1"/>
        <v>38</v>
      </c>
      <c r="G14" s="26"/>
      <c r="H14" s="33">
        <v>2.74</v>
      </c>
      <c r="I14" s="33">
        <v>4.96</v>
      </c>
      <c r="J14" s="33">
        <v>2.2199999999999998</v>
      </c>
      <c r="K14" s="33">
        <v>7.4</v>
      </c>
      <c r="L14" s="33">
        <v>6.66</v>
      </c>
      <c r="M14" s="33">
        <v>11.1</v>
      </c>
      <c r="N14" s="33">
        <v>5.7</v>
      </c>
      <c r="O14" s="33">
        <v>3.3</v>
      </c>
      <c r="P14" s="33">
        <v>44.08</v>
      </c>
      <c r="Q14" s="33">
        <v>3.3</v>
      </c>
      <c r="R14" s="35">
        <v>45.08</v>
      </c>
      <c r="S14" s="26"/>
      <c r="T14" s="33">
        <f t="shared" si="0"/>
        <v>83.08</v>
      </c>
      <c r="U14" s="23">
        <v>6</v>
      </c>
    </row>
    <row r="15" spans="1:21" s="2" customFormat="1" ht="51.75" customHeight="1">
      <c r="A15" s="36">
        <v>11</v>
      </c>
      <c r="B15" s="32" t="s">
        <v>76</v>
      </c>
      <c r="C15" s="32" t="s">
        <v>110</v>
      </c>
      <c r="D15" s="33">
        <v>38</v>
      </c>
      <c r="E15" s="33">
        <v>3.4</v>
      </c>
      <c r="F15" s="33">
        <f t="shared" si="1"/>
        <v>38</v>
      </c>
      <c r="G15" s="26"/>
      <c r="H15" s="33">
        <v>2.74</v>
      </c>
      <c r="I15" s="33">
        <v>2.2199999999999998</v>
      </c>
      <c r="J15" s="33">
        <v>2.2199999999999998</v>
      </c>
      <c r="K15" s="33">
        <v>7.4</v>
      </c>
      <c r="L15" s="33">
        <v>9.4</v>
      </c>
      <c r="M15" s="33">
        <v>14.06</v>
      </c>
      <c r="N15" s="33">
        <v>5.7</v>
      </c>
      <c r="O15" s="33">
        <v>0</v>
      </c>
      <c r="P15" s="33">
        <v>43.74</v>
      </c>
      <c r="Q15" s="33">
        <v>7.13</v>
      </c>
      <c r="R15" s="35">
        <v>43.74</v>
      </c>
      <c r="S15" s="26"/>
      <c r="T15" s="33">
        <f t="shared" si="0"/>
        <v>81.74000000000001</v>
      </c>
      <c r="U15" s="23">
        <v>7</v>
      </c>
    </row>
    <row r="16" spans="1:21" s="2" customFormat="1" ht="51.75" customHeight="1">
      <c r="A16" s="36">
        <v>17</v>
      </c>
      <c r="B16" s="32" t="s">
        <v>111</v>
      </c>
      <c r="C16" s="32" t="s">
        <v>112</v>
      </c>
      <c r="D16" s="33">
        <v>38</v>
      </c>
      <c r="E16" s="33">
        <v>3.42</v>
      </c>
      <c r="F16" s="33">
        <f t="shared" si="1"/>
        <v>38</v>
      </c>
      <c r="G16" s="26"/>
      <c r="H16" s="33">
        <v>2.74</v>
      </c>
      <c r="I16" s="33">
        <v>2.2199999999999998</v>
      </c>
      <c r="J16" s="33">
        <v>4.96</v>
      </c>
      <c r="K16" s="33">
        <v>6.66</v>
      </c>
      <c r="L16" s="33">
        <v>6.66</v>
      </c>
      <c r="M16" s="33">
        <v>11.1</v>
      </c>
      <c r="N16" s="33">
        <v>5.7</v>
      </c>
      <c r="O16" s="33">
        <v>3.3</v>
      </c>
      <c r="P16" s="33">
        <v>43.339999999999996</v>
      </c>
      <c r="Q16" s="33">
        <v>5.39</v>
      </c>
      <c r="R16" s="35">
        <v>43.339999999999996</v>
      </c>
      <c r="S16" s="26"/>
      <c r="T16" s="33">
        <f t="shared" si="0"/>
        <v>81.34</v>
      </c>
      <c r="U16" s="23">
        <v>8</v>
      </c>
    </row>
    <row r="17" spans="1:21" s="2" customFormat="1" ht="51.75" customHeight="1">
      <c r="A17" s="36">
        <v>20</v>
      </c>
      <c r="B17" s="32" t="s">
        <v>118</v>
      </c>
      <c r="C17" s="32" t="s">
        <v>117</v>
      </c>
      <c r="D17" s="33">
        <v>38</v>
      </c>
      <c r="E17" s="33">
        <v>2.49</v>
      </c>
      <c r="F17" s="33">
        <f t="shared" si="1"/>
        <v>38</v>
      </c>
      <c r="G17" s="26"/>
      <c r="H17" s="33">
        <v>2.74</v>
      </c>
      <c r="I17" s="33">
        <v>1.48</v>
      </c>
      <c r="J17" s="33">
        <v>2.2199999999999998</v>
      </c>
      <c r="K17" s="33">
        <v>6.66</v>
      </c>
      <c r="L17" s="33">
        <v>6.66</v>
      </c>
      <c r="M17" s="33">
        <v>10.36</v>
      </c>
      <c r="N17" s="33">
        <v>5.7</v>
      </c>
      <c r="O17" s="33">
        <v>3.3</v>
      </c>
      <c r="P17" s="33">
        <v>39.12</v>
      </c>
      <c r="Q17" s="33">
        <v>7.53</v>
      </c>
      <c r="R17" s="35">
        <v>39.12</v>
      </c>
      <c r="S17" s="26"/>
      <c r="T17" s="33">
        <f t="shared" si="0"/>
        <v>77.12</v>
      </c>
      <c r="U17" s="23">
        <v>9</v>
      </c>
    </row>
    <row r="18" spans="1:21" s="2" customFormat="1" ht="51.75" customHeight="1">
      <c r="A18" s="36">
        <v>2</v>
      </c>
      <c r="B18" s="32" t="s">
        <v>103</v>
      </c>
      <c r="C18" s="32" t="s">
        <v>104</v>
      </c>
      <c r="D18" s="33">
        <v>27</v>
      </c>
      <c r="E18" s="33">
        <v>4.48</v>
      </c>
      <c r="F18" s="33">
        <f t="shared" si="1"/>
        <v>27</v>
      </c>
      <c r="G18" s="26"/>
      <c r="H18" s="33">
        <v>2.74</v>
      </c>
      <c r="I18" s="33">
        <v>1.48</v>
      </c>
      <c r="J18" s="33">
        <v>2.2199999999999998</v>
      </c>
      <c r="K18" s="33">
        <v>10.14</v>
      </c>
      <c r="L18" s="33">
        <v>9.4</v>
      </c>
      <c r="M18" s="33">
        <v>12.58</v>
      </c>
      <c r="N18" s="33">
        <v>5.7</v>
      </c>
      <c r="O18" s="33">
        <v>3.3</v>
      </c>
      <c r="P18" s="33">
        <v>47.56</v>
      </c>
      <c r="Q18" s="33">
        <v>3.19</v>
      </c>
      <c r="R18" s="35">
        <v>49.56</v>
      </c>
      <c r="S18" s="26"/>
      <c r="T18" s="33">
        <f t="shared" si="0"/>
        <v>76.56</v>
      </c>
      <c r="U18" s="23">
        <v>10</v>
      </c>
    </row>
    <row r="19" spans="1:21" s="2" customFormat="1" ht="51.75" customHeight="1">
      <c r="A19" s="36">
        <v>21</v>
      </c>
      <c r="B19" s="32" t="s">
        <v>115</v>
      </c>
      <c r="C19" s="32" t="s">
        <v>114</v>
      </c>
      <c r="D19" s="33">
        <v>34.4</v>
      </c>
      <c r="E19" s="33">
        <v>5.05</v>
      </c>
      <c r="F19" s="33">
        <f t="shared" si="1"/>
        <v>34.4</v>
      </c>
      <c r="G19" s="26"/>
      <c r="H19" s="33">
        <v>2.74</v>
      </c>
      <c r="I19" s="33">
        <v>2.2199999999999998</v>
      </c>
      <c r="J19" s="33">
        <v>2.2199999999999998</v>
      </c>
      <c r="K19" s="33">
        <v>5.18</v>
      </c>
      <c r="L19" s="33">
        <v>9.4</v>
      </c>
      <c r="M19" s="33">
        <v>11.1</v>
      </c>
      <c r="N19" s="33">
        <v>5.7</v>
      </c>
      <c r="O19" s="33">
        <v>3.3</v>
      </c>
      <c r="P19" s="33">
        <v>41.86</v>
      </c>
      <c r="Q19" s="33">
        <v>8.19</v>
      </c>
      <c r="R19" s="35">
        <v>41.86</v>
      </c>
      <c r="S19" s="26"/>
      <c r="T19" s="33">
        <f t="shared" si="0"/>
        <v>76.25999999999999</v>
      </c>
      <c r="U19" s="23">
        <v>11</v>
      </c>
    </row>
    <row r="20" spans="1:21" s="2" customFormat="1" ht="51.75" customHeight="1">
      <c r="A20" s="36">
        <v>4</v>
      </c>
      <c r="B20" s="32" t="s">
        <v>116</v>
      </c>
      <c r="C20" s="32" t="s">
        <v>117</v>
      </c>
      <c r="D20" s="33">
        <v>38</v>
      </c>
      <c r="E20" s="33">
        <v>1.37</v>
      </c>
      <c r="F20" s="33">
        <v>38.5</v>
      </c>
      <c r="G20" s="26"/>
      <c r="H20" s="33">
        <v>2.74</v>
      </c>
      <c r="I20" s="33">
        <v>1.48</v>
      </c>
      <c r="J20" s="33">
        <v>1.48</v>
      </c>
      <c r="K20" s="33">
        <v>5.18</v>
      </c>
      <c r="L20" s="33">
        <v>6.66</v>
      </c>
      <c r="M20" s="33">
        <v>10.36</v>
      </c>
      <c r="N20" s="33">
        <v>5.7</v>
      </c>
      <c r="O20" s="33">
        <v>3.3</v>
      </c>
      <c r="P20" s="33">
        <v>36.9</v>
      </c>
      <c r="Q20" s="33">
        <v>5.55</v>
      </c>
      <c r="R20" s="35">
        <v>36.9</v>
      </c>
      <c r="S20" s="26"/>
      <c r="T20" s="33">
        <f t="shared" si="0"/>
        <v>75.4</v>
      </c>
      <c r="U20" s="23">
        <v>12</v>
      </c>
    </row>
    <row r="21" spans="1:21" s="2" customFormat="1" ht="51.75" customHeight="1">
      <c r="A21" s="36">
        <v>7</v>
      </c>
      <c r="B21" s="32" t="s">
        <v>88</v>
      </c>
      <c r="C21" s="32" t="s">
        <v>100</v>
      </c>
      <c r="D21" s="33">
        <v>34.4</v>
      </c>
      <c r="E21" s="33">
        <v>4.59</v>
      </c>
      <c r="F21" s="33">
        <f>D21</f>
        <v>34.4</v>
      </c>
      <c r="G21" s="26"/>
      <c r="H21" s="33">
        <v>2.74</v>
      </c>
      <c r="I21" s="33">
        <v>4.96</v>
      </c>
      <c r="J21" s="33">
        <v>2.2199999999999998</v>
      </c>
      <c r="K21" s="33">
        <v>5.18</v>
      </c>
      <c r="L21" s="33">
        <v>4.4399999999999995</v>
      </c>
      <c r="M21" s="33">
        <v>11.84</v>
      </c>
      <c r="N21" s="33">
        <v>5.7</v>
      </c>
      <c r="O21" s="33">
        <v>3.3</v>
      </c>
      <c r="P21" s="33">
        <v>40.379999999999995</v>
      </c>
      <c r="Q21" s="33">
        <v>6.19</v>
      </c>
      <c r="R21" s="35">
        <v>40.379999999999995</v>
      </c>
      <c r="S21" s="26"/>
      <c r="T21" s="33">
        <f t="shared" si="0"/>
        <v>74.78</v>
      </c>
      <c r="U21" s="23">
        <v>13</v>
      </c>
    </row>
    <row r="22" spans="1:21" s="2" customFormat="1" ht="51.75" customHeight="1">
      <c r="A22" s="36">
        <v>23</v>
      </c>
      <c r="B22" s="32" t="s">
        <v>107</v>
      </c>
      <c r="C22" s="32" t="s">
        <v>58</v>
      </c>
      <c r="D22" s="33">
        <v>38</v>
      </c>
      <c r="E22" s="33">
        <v>1.05</v>
      </c>
      <c r="F22" s="33">
        <v>39</v>
      </c>
      <c r="G22" s="26"/>
      <c r="H22" s="33">
        <v>2.74</v>
      </c>
      <c r="I22" s="33">
        <v>2.2199999999999998</v>
      </c>
      <c r="J22" s="33">
        <v>1.48</v>
      </c>
      <c r="K22" s="33">
        <v>6.66</v>
      </c>
      <c r="L22" s="33">
        <v>3.7</v>
      </c>
      <c r="M22" s="33">
        <v>9.62</v>
      </c>
      <c r="N22" s="33">
        <v>5.7</v>
      </c>
      <c r="O22" s="33">
        <v>3.3</v>
      </c>
      <c r="P22" s="33">
        <v>35.42</v>
      </c>
      <c r="Q22" s="33">
        <v>6.04</v>
      </c>
      <c r="R22" s="35">
        <v>35.42</v>
      </c>
      <c r="S22" s="26"/>
      <c r="T22" s="33">
        <f t="shared" si="0"/>
        <v>74.42</v>
      </c>
      <c r="U22" s="23">
        <v>14</v>
      </c>
    </row>
    <row r="23" spans="1:21" s="2" customFormat="1" ht="51.75" customHeight="1">
      <c r="A23" s="36">
        <v>14</v>
      </c>
      <c r="B23" s="32" t="s">
        <v>57</v>
      </c>
      <c r="C23" s="32" t="s">
        <v>58</v>
      </c>
      <c r="D23" s="33">
        <v>36.2</v>
      </c>
      <c r="E23" s="33">
        <v>2.02</v>
      </c>
      <c r="F23" s="33">
        <f aca="true" t="shared" si="2" ref="F23:F31">D23</f>
        <v>36.2</v>
      </c>
      <c r="G23" s="26"/>
      <c r="H23" s="33">
        <v>2.74</v>
      </c>
      <c r="I23" s="33">
        <v>1.48</v>
      </c>
      <c r="J23" s="33">
        <v>2.2199999999999998</v>
      </c>
      <c r="K23" s="33">
        <v>5.92</v>
      </c>
      <c r="L23" s="33">
        <v>5.18</v>
      </c>
      <c r="M23" s="33">
        <v>11.1</v>
      </c>
      <c r="N23" s="33">
        <v>5.7</v>
      </c>
      <c r="O23" s="33">
        <v>3.3</v>
      </c>
      <c r="P23" s="33">
        <v>37.64</v>
      </c>
      <c r="Q23" s="33">
        <v>5.27</v>
      </c>
      <c r="R23" s="35">
        <v>37.64</v>
      </c>
      <c r="S23" s="26"/>
      <c r="T23" s="33">
        <f t="shared" si="0"/>
        <v>73.84</v>
      </c>
      <c r="U23" s="23">
        <v>15</v>
      </c>
    </row>
    <row r="24" spans="1:21" ht="51.75" customHeight="1">
      <c r="A24" s="36">
        <v>16</v>
      </c>
      <c r="B24" s="32" t="s">
        <v>108</v>
      </c>
      <c r="C24" s="32" t="s">
        <v>109</v>
      </c>
      <c r="D24" s="33">
        <v>30.6</v>
      </c>
      <c r="E24" s="33">
        <v>4.39</v>
      </c>
      <c r="F24" s="33">
        <f t="shared" si="2"/>
        <v>30.6</v>
      </c>
      <c r="G24" s="26"/>
      <c r="H24" s="33">
        <v>2.74</v>
      </c>
      <c r="I24" s="33">
        <v>1.48</v>
      </c>
      <c r="J24" s="33">
        <v>2.2199999999999998</v>
      </c>
      <c r="K24" s="33">
        <v>7.4</v>
      </c>
      <c r="L24" s="33">
        <v>4.4399999999999995</v>
      </c>
      <c r="M24" s="33">
        <v>13.32</v>
      </c>
      <c r="N24" s="33">
        <v>5.7</v>
      </c>
      <c r="O24" s="33">
        <v>3.3</v>
      </c>
      <c r="P24" s="33">
        <v>40.6</v>
      </c>
      <c r="Q24" s="33">
        <v>8.56</v>
      </c>
      <c r="R24" s="35">
        <v>40.6</v>
      </c>
      <c r="S24" s="26"/>
      <c r="T24" s="33">
        <f t="shared" si="0"/>
        <v>71.2</v>
      </c>
      <c r="U24" s="23">
        <v>16</v>
      </c>
    </row>
    <row r="25" spans="1:21" ht="51.75" customHeight="1">
      <c r="A25" s="36">
        <v>8</v>
      </c>
      <c r="B25" s="32" t="s">
        <v>127</v>
      </c>
      <c r="C25" s="32" t="s">
        <v>128</v>
      </c>
      <c r="D25" s="33">
        <v>28.8</v>
      </c>
      <c r="E25" s="33">
        <v>3.51</v>
      </c>
      <c r="F25" s="33">
        <f t="shared" si="2"/>
        <v>28.8</v>
      </c>
      <c r="G25" s="26"/>
      <c r="H25" s="33">
        <v>2.74</v>
      </c>
      <c r="I25" s="33">
        <v>2.2199999999999998</v>
      </c>
      <c r="J25" s="33">
        <v>2.2199999999999998</v>
      </c>
      <c r="K25" s="33">
        <v>5.18</v>
      </c>
      <c r="L25" s="33">
        <v>9.4</v>
      </c>
      <c r="M25" s="33">
        <v>11.1</v>
      </c>
      <c r="N25" s="33">
        <v>5.7</v>
      </c>
      <c r="O25" s="33">
        <v>3.3</v>
      </c>
      <c r="P25" s="33">
        <v>41.86</v>
      </c>
      <c r="Q25" s="33">
        <v>6.23</v>
      </c>
      <c r="R25" s="35">
        <v>41.86</v>
      </c>
      <c r="S25" s="26"/>
      <c r="T25" s="33">
        <f t="shared" si="0"/>
        <v>70.66</v>
      </c>
      <c r="U25" s="23">
        <v>17</v>
      </c>
    </row>
    <row r="26" spans="1:21" ht="51.75" customHeight="1">
      <c r="A26" s="36">
        <v>3</v>
      </c>
      <c r="B26" s="32" t="s">
        <v>123</v>
      </c>
      <c r="C26" s="32" t="s">
        <v>124</v>
      </c>
      <c r="D26" s="33">
        <v>38</v>
      </c>
      <c r="E26" s="33">
        <v>3.45</v>
      </c>
      <c r="F26" s="33">
        <f t="shared" si="2"/>
        <v>38</v>
      </c>
      <c r="G26" s="26"/>
      <c r="H26" s="33">
        <v>2.74</v>
      </c>
      <c r="I26" s="33">
        <v>2.2199999999999998</v>
      </c>
      <c r="J26" s="33">
        <v>1.48</v>
      </c>
      <c r="K26" s="33">
        <v>0</v>
      </c>
      <c r="L26" s="33">
        <v>5.18</v>
      </c>
      <c r="M26" s="33">
        <v>14.06</v>
      </c>
      <c r="N26" s="33">
        <v>2.96</v>
      </c>
      <c r="O26" s="33">
        <v>3.3</v>
      </c>
      <c r="P26" s="33">
        <v>31.94</v>
      </c>
      <c r="Q26" s="33">
        <v>3.59</v>
      </c>
      <c r="R26" s="35">
        <v>31.94</v>
      </c>
      <c r="S26" s="26"/>
      <c r="T26" s="33">
        <f t="shared" si="0"/>
        <v>69.94</v>
      </c>
      <c r="U26" s="23">
        <v>18</v>
      </c>
    </row>
    <row r="27" spans="1:21" ht="51.75" customHeight="1">
      <c r="A27" s="36">
        <v>5</v>
      </c>
      <c r="B27" s="32" t="s">
        <v>78</v>
      </c>
      <c r="C27" s="32" t="s">
        <v>79</v>
      </c>
      <c r="D27" s="33">
        <v>30.6</v>
      </c>
      <c r="E27" s="33">
        <v>4.26</v>
      </c>
      <c r="F27" s="33">
        <f t="shared" si="2"/>
        <v>30.6</v>
      </c>
      <c r="G27" s="26"/>
      <c r="H27" s="33">
        <v>2.74</v>
      </c>
      <c r="I27" s="33">
        <v>1.48</v>
      </c>
      <c r="J27" s="33">
        <v>2.2199999999999998</v>
      </c>
      <c r="K27" s="33">
        <v>7.4</v>
      </c>
      <c r="L27" s="33">
        <v>5.92</v>
      </c>
      <c r="M27" s="33">
        <v>10.36</v>
      </c>
      <c r="N27" s="33">
        <v>5.7</v>
      </c>
      <c r="O27" s="33">
        <v>3.3</v>
      </c>
      <c r="P27" s="33">
        <v>39.12</v>
      </c>
      <c r="Q27" s="33">
        <v>8.4</v>
      </c>
      <c r="R27" s="35">
        <v>39.12</v>
      </c>
      <c r="S27" s="26"/>
      <c r="T27" s="33">
        <f t="shared" si="0"/>
        <v>69.72</v>
      </c>
      <c r="U27" s="23">
        <v>19</v>
      </c>
    </row>
    <row r="28" spans="1:21" ht="51.75" customHeight="1">
      <c r="A28" s="36">
        <v>22</v>
      </c>
      <c r="B28" s="32" t="s">
        <v>66</v>
      </c>
      <c r="C28" s="32" t="s">
        <v>67</v>
      </c>
      <c r="D28" s="33">
        <v>30.6</v>
      </c>
      <c r="E28" s="33">
        <v>5.38</v>
      </c>
      <c r="F28" s="33">
        <f t="shared" si="2"/>
        <v>30.6</v>
      </c>
      <c r="G28" s="26"/>
      <c r="H28" s="33">
        <v>2.74</v>
      </c>
      <c r="I28" s="33">
        <v>1.48</v>
      </c>
      <c r="J28" s="33">
        <v>2.2199999999999998</v>
      </c>
      <c r="K28" s="33">
        <v>5.18</v>
      </c>
      <c r="L28" s="33">
        <v>6.66</v>
      </c>
      <c r="M28" s="33">
        <v>10.36</v>
      </c>
      <c r="N28" s="33">
        <v>5.7</v>
      </c>
      <c r="O28" s="33">
        <v>3.3</v>
      </c>
      <c r="P28" s="33">
        <v>37.64</v>
      </c>
      <c r="Q28" s="33">
        <v>5.09</v>
      </c>
      <c r="R28" s="35">
        <v>37.64</v>
      </c>
      <c r="S28" s="26"/>
      <c r="T28" s="33">
        <f t="shared" si="0"/>
        <v>68.24000000000001</v>
      </c>
      <c r="U28" s="23">
        <v>20</v>
      </c>
    </row>
    <row r="29" spans="1:21" ht="51.75" customHeight="1">
      <c r="A29" s="36">
        <v>6</v>
      </c>
      <c r="B29" s="32" t="s">
        <v>97</v>
      </c>
      <c r="C29" s="32" t="s">
        <v>67</v>
      </c>
      <c r="D29" s="33">
        <v>27</v>
      </c>
      <c r="E29" s="33">
        <v>8.43</v>
      </c>
      <c r="F29" s="33">
        <f t="shared" si="2"/>
        <v>27</v>
      </c>
      <c r="G29" s="26"/>
      <c r="H29" s="33">
        <v>2.74</v>
      </c>
      <c r="I29" s="33">
        <v>1.48</v>
      </c>
      <c r="J29" s="33">
        <v>1.48</v>
      </c>
      <c r="K29" s="33">
        <v>7.4</v>
      </c>
      <c r="L29" s="33">
        <v>9.4</v>
      </c>
      <c r="M29" s="33">
        <v>13.32</v>
      </c>
      <c r="N29" s="33">
        <v>1.48</v>
      </c>
      <c r="O29" s="33">
        <v>3.3</v>
      </c>
      <c r="P29" s="33">
        <v>40.599999999999994</v>
      </c>
      <c r="Q29" s="33">
        <v>4.01</v>
      </c>
      <c r="R29" s="35">
        <v>40.599999999999994</v>
      </c>
      <c r="S29" s="26"/>
      <c r="T29" s="33">
        <f t="shared" si="0"/>
        <v>67.6</v>
      </c>
      <c r="U29" s="23">
        <v>21</v>
      </c>
    </row>
    <row r="30" spans="1:21" ht="51.75" customHeight="1">
      <c r="A30" s="36">
        <v>13</v>
      </c>
      <c r="B30" s="32" t="s">
        <v>98</v>
      </c>
      <c r="C30" s="32" t="s">
        <v>99</v>
      </c>
      <c r="D30" s="33">
        <v>18</v>
      </c>
      <c r="E30" s="33">
        <v>8.23</v>
      </c>
      <c r="F30" s="33">
        <f t="shared" si="2"/>
        <v>18</v>
      </c>
      <c r="G30" s="26"/>
      <c r="H30" s="33">
        <v>2.74</v>
      </c>
      <c r="I30" s="33">
        <v>2.2199999999999998</v>
      </c>
      <c r="J30" s="33">
        <v>1.48</v>
      </c>
      <c r="K30" s="33">
        <v>7.4</v>
      </c>
      <c r="L30" s="33">
        <v>9.4</v>
      </c>
      <c r="M30" s="33">
        <v>8.879999999999999</v>
      </c>
      <c r="N30" s="33">
        <v>5.7</v>
      </c>
      <c r="O30" s="33">
        <v>0</v>
      </c>
      <c r="P30" s="33">
        <v>37.82000000000001</v>
      </c>
      <c r="Q30" s="33">
        <v>3.5</v>
      </c>
      <c r="R30" s="35">
        <v>37.82000000000001</v>
      </c>
      <c r="S30" s="26"/>
      <c r="T30" s="33">
        <f t="shared" si="0"/>
        <v>55.82000000000001</v>
      </c>
      <c r="U30" s="23">
        <v>22</v>
      </c>
    </row>
    <row r="31" spans="1:21" ht="51.75" customHeight="1">
      <c r="A31" s="36">
        <v>12</v>
      </c>
      <c r="B31" s="32" t="s">
        <v>125</v>
      </c>
      <c r="C31" s="32" t="s">
        <v>126</v>
      </c>
      <c r="D31" s="33">
        <v>18</v>
      </c>
      <c r="E31" s="33">
        <v>9</v>
      </c>
      <c r="F31" s="33">
        <f t="shared" si="2"/>
        <v>18</v>
      </c>
      <c r="G31" s="26"/>
      <c r="H31" s="33">
        <v>2.74</v>
      </c>
      <c r="I31" s="33">
        <v>2.2199999999999998</v>
      </c>
      <c r="J31" s="33">
        <v>2.2199999999999998</v>
      </c>
      <c r="K31" s="33">
        <v>10.14</v>
      </c>
      <c r="L31" s="33">
        <v>3.7</v>
      </c>
      <c r="M31" s="33">
        <v>11.1</v>
      </c>
      <c r="N31" s="33">
        <v>2.2199999999999998</v>
      </c>
      <c r="O31" s="33">
        <v>3.3</v>
      </c>
      <c r="P31" s="33">
        <v>37.63999999999999</v>
      </c>
      <c r="Q31" s="33">
        <v>4.08</v>
      </c>
      <c r="R31" s="35">
        <v>37.63999999999999</v>
      </c>
      <c r="S31" s="26"/>
      <c r="T31" s="33">
        <f t="shared" si="0"/>
        <v>55.63999999999999</v>
      </c>
      <c r="U31" s="23">
        <v>23</v>
      </c>
    </row>
    <row r="33" spans="2:3" ht="18.75">
      <c r="B33" s="29" t="s">
        <v>16</v>
      </c>
      <c r="C33" s="6" t="s">
        <v>36</v>
      </c>
    </row>
    <row r="35" spans="2:3" ht="15.75">
      <c r="B35" s="10" t="s">
        <v>32</v>
      </c>
      <c r="C35" s="6" t="s">
        <v>36</v>
      </c>
    </row>
    <row r="38" spans="1:8" s="12" customFormat="1" ht="32.25" customHeight="1" thickBot="1">
      <c r="A38" s="64" t="s">
        <v>22</v>
      </c>
      <c r="B38" s="64"/>
      <c r="C38" s="64"/>
      <c r="D38" s="64"/>
      <c r="E38" s="64"/>
      <c r="F38" s="64"/>
      <c r="G38" s="64"/>
      <c r="H38" s="64"/>
    </row>
    <row r="39" spans="1:15" s="12" customFormat="1" ht="21.75" customHeight="1">
      <c r="A39" s="58" t="s">
        <v>7</v>
      </c>
      <c r="B39" s="60" t="s">
        <v>0</v>
      </c>
      <c r="C39" s="60" t="s">
        <v>23</v>
      </c>
      <c r="D39" s="89" t="s">
        <v>24</v>
      </c>
      <c r="E39" s="90"/>
      <c r="F39" s="75" t="s">
        <v>25</v>
      </c>
      <c r="G39" s="105" t="s">
        <v>27</v>
      </c>
      <c r="H39" s="106"/>
      <c r="I39" s="109" t="s">
        <v>26</v>
      </c>
      <c r="J39" s="4"/>
      <c r="K39" s="4"/>
      <c r="L39" s="4"/>
      <c r="M39" s="4"/>
      <c r="N39" s="5"/>
      <c r="O39" s="5"/>
    </row>
    <row r="40" spans="1:15" s="13" customFormat="1" ht="50.25" customHeight="1" thickBot="1">
      <c r="A40" s="73"/>
      <c r="B40" s="74"/>
      <c r="C40" s="74"/>
      <c r="D40" s="91"/>
      <c r="E40" s="92"/>
      <c r="F40" s="76"/>
      <c r="G40" s="107"/>
      <c r="H40" s="108"/>
      <c r="I40" s="110"/>
      <c r="J40" s="4"/>
      <c r="K40" s="4"/>
      <c r="L40" s="4"/>
      <c r="M40" s="4"/>
      <c r="N40" s="5"/>
      <c r="O40" s="5"/>
    </row>
    <row r="41" spans="1:15" s="14" customFormat="1" ht="33.75" customHeight="1">
      <c r="A41" s="16"/>
      <c r="B41" s="8"/>
      <c r="C41" s="9"/>
      <c r="D41" s="99"/>
      <c r="E41" s="100"/>
      <c r="F41" s="18"/>
      <c r="G41" s="69"/>
      <c r="H41" s="70"/>
      <c r="I41" s="15"/>
      <c r="J41" s="4"/>
      <c r="K41" s="4"/>
      <c r="L41" s="4"/>
      <c r="M41" s="4"/>
      <c r="N41" s="5"/>
      <c r="O41" s="5"/>
    </row>
    <row r="42" spans="1:15" s="14" customFormat="1" ht="33.75" customHeight="1">
      <c r="A42" s="27"/>
      <c r="B42" s="22"/>
      <c r="C42" s="22"/>
      <c r="D42" s="71"/>
      <c r="E42" s="72"/>
      <c r="F42" s="28"/>
      <c r="G42" s="103"/>
      <c r="H42" s="104"/>
      <c r="I42" s="21"/>
      <c r="J42" s="4"/>
      <c r="K42" s="4"/>
      <c r="L42" s="4"/>
      <c r="M42" s="4"/>
      <c r="N42" s="5"/>
      <c r="O42" s="5"/>
    </row>
    <row r="43" spans="1:15" s="14" customFormat="1" ht="33.75" customHeight="1">
      <c r="A43" s="27"/>
      <c r="B43" s="22"/>
      <c r="C43" s="22"/>
      <c r="D43" s="71"/>
      <c r="E43" s="72"/>
      <c r="F43" s="28"/>
      <c r="G43" s="103"/>
      <c r="H43" s="104"/>
      <c r="I43" s="21"/>
      <c r="J43" s="4"/>
      <c r="K43" s="4"/>
      <c r="L43" s="4"/>
      <c r="M43" s="4"/>
      <c r="N43" s="5"/>
      <c r="O43" s="5"/>
    </row>
    <row r="44" spans="1:15" s="14" customFormat="1" ht="33.75" customHeight="1">
      <c r="A44" s="27"/>
      <c r="B44" s="22"/>
      <c r="C44" s="22"/>
      <c r="D44" s="71"/>
      <c r="E44" s="72"/>
      <c r="F44" s="28"/>
      <c r="G44" s="103"/>
      <c r="H44" s="104"/>
      <c r="I44" s="21"/>
      <c r="J44" s="4"/>
      <c r="K44" s="4"/>
      <c r="L44" s="4"/>
      <c r="M44" s="4"/>
      <c r="N44" s="5"/>
      <c r="O44" s="5"/>
    </row>
    <row r="45" spans="1:8" s="12" customFormat="1" ht="32.25" customHeight="1" thickBot="1">
      <c r="A45" s="64" t="s">
        <v>28</v>
      </c>
      <c r="B45" s="64"/>
      <c r="C45" s="64"/>
      <c r="D45" s="64"/>
      <c r="E45" s="64"/>
      <c r="F45" s="64"/>
      <c r="G45" s="64"/>
      <c r="H45" s="64"/>
    </row>
    <row r="46" spans="1:13" s="12" customFormat="1" ht="21.75" customHeight="1">
      <c r="A46" s="58" t="s">
        <v>7</v>
      </c>
      <c r="B46" s="60" t="s">
        <v>0</v>
      </c>
      <c r="C46" s="60" t="s">
        <v>23</v>
      </c>
      <c r="D46" s="52" t="s">
        <v>24</v>
      </c>
      <c r="E46" s="53"/>
      <c r="F46" s="52" t="s">
        <v>29</v>
      </c>
      <c r="G46" s="53"/>
      <c r="H46" s="52" t="s">
        <v>30</v>
      </c>
      <c r="I46" s="53"/>
      <c r="J46" s="52" t="s">
        <v>31</v>
      </c>
      <c r="K46" s="53"/>
      <c r="L46" s="52" t="s">
        <v>26</v>
      </c>
      <c r="M46" s="65"/>
    </row>
    <row r="47" spans="1:13" s="13" customFormat="1" ht="59.25" customHeight="1" thickBot="1">
      <c r="A47" s="59"/>
      <c r="B47" s="61"/>
      <c r="C47" s="61"/>
      <c r="D47" s="54"/>
      <c r="E47" s="55"/>
      <c r="F47" s="54"/>
      <c r="G47" s="55"/>
      <c r="H47" s="54"/>
      <c r="I47" s="55"/>
      <c r="J47" s="54"/>
      <c r="K47" s="55"/>
      <c r="L47" s="54"/>
      <c r="M47" s="66"/>
    </row>
    <row r="48" spans="1:13" s="14" customFormat="1" ht="34.5" customHeight="1">
      <c r="A48" s="16"/>
      <c r="B48" s="8"/>
      <c r="C48" s="8"/>
      <c r="D48" s="62"/>
      <c r="E48" s="62"/>
      <c r="F48" s="63"/>
      <c r="G48" s="63"/>
      <c r="H48" s="63"/>
      <c r="I48" s="63"/>
      <c r="J48" s="63"/>
      <c r="K48" s="63" t="e">
        <f>PRODUCT(H48/G51)</f>
        <v>#DIV/0!</v>
      </c>
      <c r="L48" s="97"/>
      <c r="M48" s="98"/>
    </row>
    <row r="49" spans="1:13" s="14" customFormat="1" ht="34.5" customHeight="1">
      <c r="A49" s="30"/>
      <c r="B49" s="31"/>
      <c r="C49" s="31"/>
      <c r="D49" s="71"/>
      <c r="E49" s="72"/>
      <c r="F49" s="93"/>
      <c r="G49" s="94"/>
      <c r="H49" s="95"/>
      <c r="I49" s="96"/>
      <c r="J49" s="95"/>
      <c r="K49" s="96"/>
      <c r="L49" s="101"/>
      <c r="M49" s="102"/>
    </row>
    <row r="50" spans="1:13" s="14" customFormat="1" ht="34.5" customHeight="1" thickBot="1">
      <c r="A50" s="17"/>
      <c r="B50" s="11"/>
      <c r="C50" s="11"/>
      <c r="D50" s="57"/>
      <c r="E50" s="57"/>
      <c r="F50" s="56"/>
      <c r="G50" s="56"/>
      <c r="H50" s="56"/>
      <c r="I50" s="56"/>
      <c r="J50" s="56"/>
      <c r="K50" s="56" t="e">
        <f>PRODUCT(H50/G52)</f>
        <v>#DIV/0!</v>
      </c>
      <c r="L50" s="67"/>
      <c r="M50" s="68"/>
    </row>
    <row r="51" ht="26.25" customHeight="1" hidden="1">
      <c r="G51" s="19">
        <f>PRODUCT(F48/100)</f>
        <v>0</v>
      </c>
    </row>
    <row r="52" ht="12" customHeight="1" hidden="1">
      <c r="G52" s="19">
        <f>PRODUCT(F50/100)</f>
        <v>0</v>
      </c>
    </row>
    <row r="53" ht="26.25" customHeight="1"/>
    <row r="54" spans="2:15" ht="15.75">
      <c r="B54" s="10" t="s">
        <v>16</v>
      </c>
      <c r="C54" s="10"/>
      <c r="D54" s="51" t="s">
        <v>37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2:15" ht="15.75">
      <c r="B55" s="10"/>
      <c r="C55" s="10"/>
      <c r="D55" s="51" t="s">
        <v>18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8" spans="2:15" ht="15.75">
      <c r="B58" s="10" t="s">
        <v>32</v>
      </c>
      <c r="C58" s="10"/>
      <c r="D58" s="51" t="s">
        <v>38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2:15" ht="15.75">
      <c r="B59" s="10"/>
      <c r="C59" s="10"/>
      <c r="D59" s="51" t="s">
        <v>39</v>
      </c>
      <c r="E59" s="51"/>
      <c r="F59" s="51"/>
      <c r="G59" s="51"/>
      <c r="H59" s="51"/>
      <c r="I59" s="51"/>
      <c r="J59" s="51"/>
      <c r="K59" s="51"/>
      <c r="L59" s="51" t="s">
        <v>17</v>
      </c>
      <c r="M59" s="51"/>
      <c r="N59" s="51"/>
      <c r="O59" s="51"/>
    </row>
  </sheetData>
  <sheetProtection/>
  <mergeCells count="58">
    <mergeCell ref="A1:U1"/>
    <mergeCell ref="A2:U2"/>
    <mergeCell ref="A3:U3"/>
    <mergeCell ref="A4:U4"/>
    <mergeCell ref="A5:C5"/>
    <mergeCell ref="O5:U5"/>
    <mergeCell ref="A6:U6"/>
    <mergeCell ref="A7:A8"/>
    <mergeCell ref="B7:B8"/>
    <mergeCell ref="C7:C8"/>
    <mergeCell ref="D7:G7"/>
    <mergeCell ref="H7:S7"/>
    <mergeCell ref="T7:T8"/>
    <mergeCell ref="U7:U8"/>
    <mergeCell ref="G43:H43"/>
    <mergeCell ref="A38:H38"/>
    <mergeCell ref="A39:A40"/>
    <mergeCell ref="B39:B40"/>
    <mergeCell ref="C39:C40"/>
    <mergeCell ref="D39:E40"/>
    <mergeCell ref="F39:F40"/>
    <mergeCell ref="G39:H40"/>
    <mergeCell ref="C46:C47"/>
    <mergeCell ref="D46:E47"/>
    <mergeCell ref="F46:G47"/>
    <mergeCell ref="H46:I47"/>
    <mergeCell ref="I39:I40"/>
    <mergeCell ref="D41:E41"/>
    <mergeCell ref="G41:H41"/>
    <mergeCell ref="D42:E42"/>
    <mergeCell ref="G42:H42"/>
    <mergeCell ref="D43:E43"/>
    <mergeCell ref="D48:E48"/>
    <mergeCell ref="F48:G48"/>
    <mergeCell ref="H48:I48"/>
    <mergeCell ref="J48:K48"/>
    <mergeCell ref="L48:M48"/>
    <mergeCell ref="D44:E44"/>
    <mergeCell ref="G44:H44"/>
    <mergeCell ref="A45:H45"/>
    <mergeCell ref="A46:A47"/>
    <mergeCell ref="B46:B47"/>
    <mergeCell ref="F50:G50"/>
    <mergeCell ref="H50:I50"/>
    <mergeCell ref="J50:K50"/>
    <mergeCell ref="L50:M50"/>
    <mergeCell ref="J46:K47"/>
    <mergeCell ref="L46:M47"/>
    <mergeCell ref="D54:O54"/>
    <mergeCell ref="D55:O55"/>
    <mergeCell ref="D58:O58"/>
    <mergeCell ref="D59:O59"/>
    <mergeCell ref="D49:E49"/>
    <mergeCell ref="F49:G49"/>
    <mergeCell ref="H49:I49"/>
    <mergeCell ref="J49:K49"/>
    <mergeCell ref="L49:M49"/>
    <mergeCell ref="D50:E50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Щёголева</cp:lastModifiedBy>
  <cp:lastPrinted>2016-09-10T08:53:26Z</cp:lastPrinted>
  <dcterms:created xsi:type="dcterms:W3CDTF">2005-08-09T19:10:01Z</dcterms:created>
  <dcterms:modified xsi:type="dcterms:W3CDTF">2016-10-03T13:52:16Z</dcterms:modified>
  <cp:category/>
  <cp:version/>
  <cp:contentType/>
  <cp:contentStatus/>
</cp:coreProperties>
</file>